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5700" windowWidth="12240" windowHeight="286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(2)'!$A$1:$G$401</definedName>
  </definedNames>
  <calcPr fullCalcOnLoad="1"/>
</workbook>
</file>

<file path=xl/sharedStrings.xml><?xml version="1.0" encoding="utf-8"?>
<sst xmlns="http://schemas.openxmlformats.org/spreadsheetml/2006/main" count="832" uniqueCount="411">
  <si>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</si>
  <si>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</si>
  <si>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</si>
  <si>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</si>
  <si>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</si>
  <si>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</si>
  <si>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</si>
  <si>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</si>
  <si>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</si>
  <si>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</si>
  <si>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</si>
  <si>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</si>
  <si>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</si>
  <si>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</si>
  <si>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</si>
  <si>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</si>
  <si>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</si>
  <si>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</si>
  <si>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</si>
  <si>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</si>
  <si>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</si>
  <si>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</si>
  <si>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</si>
  <si>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</si>
  <si>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</si>
  <si>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</si>
  <si>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</si>
  <si>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</si>
  <si>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</si>
  <si>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</si>
  <si>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</si>
  <si>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</si>
  <si>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</si>
  <si>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</si>
  <si>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</si>
  <si>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</si>
  <si>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</si>
  <si>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</si>
  <si>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</si>
  <si>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</si>
  <si>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</si>
  <si>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</si>
  <si>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</si>
  <si>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</si>
  <si>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</si>
  <si>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</si>
  <si>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</si>
  <si>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</si>
  <si>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</si>
  <si>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</si>
  <si>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</si>
  <si>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</si>
  <si>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</si>
  <si>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</si>
  <si>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</si>
  <si>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</si>
  <si>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</si>
  <si>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</si>
  <si>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</si>
  <si>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</si>
  <si>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</si>
  <si>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</si>
  <si>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</si>
  <si>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</si>
  <si>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</si>
  <si>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</si>
  <si>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</si>
  <si>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</si>
  <si>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</si>
  <si>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</si>
  <si>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</si>
  <si>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</si>
  <si>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</si>
  <si>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</si>
  <si>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</si>
  <si>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</si>
  <si>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</si>
  <si>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</si>
  <si>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</si>
  <si>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</si>
  <si>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</si>
  <si>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</si>
  <si>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</si>
  <si>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</si>
  <si>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</si>
  <si>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</si>
  <si>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</si>
  <si>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</si>
  <si>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</si>
  <si>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</si>
  <si>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</si>
  <si>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</si>
  <si>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</si>
  <si>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</si>
  <si>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</si>
  <si>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</si>
  <si>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</si>
  <si>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</si>
  <si>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</si>
  <si>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</si>
  <si>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</si>
  <si>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</si>
  <si>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</si>
  <si>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</si>
  <si>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</si>
  <si>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</si>
  <si>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</si>
  <si>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</si>
  <si>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</si>
  <si>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</si>
  <si>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</si>
  <si>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</si>
  <si>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</si>
  <si>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</si>
  <si>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</si>
  <si>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</si>
  <si>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</si>
  <si>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</si>
  <si>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</si>
  <si>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</si>
  <si>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</si>
  <si>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</si>
  <si>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</si>
  <si>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</si>
  <si>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</si>
  <si>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</si>
  <si>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</si>
  <si>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</si>
  <si>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</si>
  <si>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</si>
  <si>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</si>
  <si>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</si>
  <si>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</si>
  <si>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</si>
  <si>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</si>
  <si>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</si>
  <si>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</si>
  <si>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</si>
  <si>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</si>
  <si>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</si>
  <si>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</si>
  <si>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</si>
  <si>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</si>
  <si>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</si>
  <si>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</si>
  <si>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</si>
  <si>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</si>
  <si>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</si>
  <si>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</si>
  <si>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</si>
  <si>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</si>
  <si>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</si>
  <si>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</si>
  <si>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</si>
  <si>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</si>
  <si>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</si>
  <si>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</si>
  <si>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</si>
  <si>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</si>
  <si>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</si>
  <si>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</si>
  <si>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</si>
  <si>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</si>
  <si>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</si>
  <si>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</si>
  <si>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</si>
  <si>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</si>
  <si>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</si>
  <si>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</si>
  <si>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</si>
  <si>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</si>
  <si>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</si>
  <si>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</si>
  <si>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 xml:space="preserve">Pry Childrens </t>
  </si>
  <si>
    <t>Pry Working Days</t>
  </si>
  <si>
    <t>Formulae</t>
  </si>
  <si>
    <t xml:space="preserve">Upr Pry Childrens </t>
  </si>
  <si>
    <t>Upr Pry Working Days</t>
  </si>
  <si>
    <t>Allocation Pry + Upr Pry</t>
  </si>
  <si>
    <t xml:space="preserve">Allocation for Pry 2013-14                                   </t>
  </si>
  <si>
    <t xml:space="preserve">Allocation for Upr Pry 2013-14                             </t>
  </si>
  <si>
    <t xml:space="preserve">Closing Balance Pry </t>
  </si>
  <si>
    <t>Closing Balance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</si>
  <si>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</si>
  <si>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</si>
  <si>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</si>
  <si>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</t>
  </si>
  <si>
    <t>Lifting Upr Pry</t>
  </si>
  <si>
    <t>Lifting Pry + Upr Pry</t>
  </si>
  <si>
    <t>Allocation Pry</t>
  </si>
  <si>
    <t>Allocation Upr Pry</t>
  </si>
  <si>
    <t>Allocation Pry+Upr Pry</t>
  </si>
  <si>
    <t>OB Pry</t>
  </si>
  <si>
    <t>OB Upr Pry</t>
  </si>
  <si>
    <t>OB Pry+Upr Pry</t>
  </si>
  <si>
    <t>Unspent Balance Pry</t>
  </si>
  <si>
    <t>Unspent Balance Upr Pry</t>
  </si>
  <si>
    <t>Unspent Balance  Pry+Upr Pry</t>
  </si>
  <si>
    <t>Cooking Assistance Received Pry</t>
  </si>
  <si>
    <t>Cooking Assistance Received Upr Pry</t>
  </si>
  <si>
    <t>Cooking Assistance  Pry+Upr Pry</t>
  </si>
  <si>
    <t>Total Cooking Cost Expenditure Pry</t>
  </si>
  <si>
    <t>Total Cooking Cost Expenditure Upr Pry</t>
  </si>
  <si>
    <t>Total Cooking Cost Expenditure  Pry+Upr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</si>
  <si>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</si>
  <si>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</si>
  <si>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</si>
  <si>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</si>
  <si>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</si>
  <si>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</si>
  <si>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</si>
  <si>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</si>
  <si>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</si>
  <si>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</si>
  <si>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</si>
  <si>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</si>
  <si>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>NO. OF MEALS PRY</t>
  </si>
  <si>
    <t>NO. OF MEAL UPPR PRY</t>
  </si>
  <si>
    <t>TOTAL NO. OF MEALS AS PER PAB</t>
  </si>
  <si>
    <t>TOTAL no of Meals Served Pry</t>
  </si>
  <si>
    <t>Formulae for Pry</t>
  </si>
  <si>
    <t>Total No of Meals Served Upr Pry</t>
  </si>
  <si>
    <t>Formulae for Upr Pry</t>
  </si>
  <si>
    <t>Expected Consumption of foodgrains</t>
  </si>
  <si>
    <t>Actual consumption of food grains Pry</t>
  </si>
  <si>
    <t>Actual consumption of food grains Upr Pry</t>
  </si>
  <si>
    <t>Actual consumption of food grains Pry+Upr Pry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</si>
  <si>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</si>
  <si>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</si>
  <si>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</si>
  <si>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</si>
  <si>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</si>
  <si>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</si>
  <si>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</si>
  <si>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</si>
  <si>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</si>
  <si>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</si>
  <si>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</si>
  <si>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</si>
  <si>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</si>
  <si>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</si>
  <si>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</si>
  <si>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</si>
  <si>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</si>
  <si>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</si>
  <si>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</si>
  <si>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</si>
  <si>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</si>
  <si>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</si>
  <si>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</si>
  <si>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</si>
  <si>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</si>
  <si>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</si>
  <si>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</si>
  <si>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</si>
  <si>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</si>
  <si>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</si>
  <si>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</si>
  <si>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</si>
  <si>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</si>
  <si>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</si>
  <si>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</si>
  <si>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</si>
  <si>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</si>
  <si>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</si>
  <si>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</si>
  <si>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</si>
  <si>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</si>
  <si>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</si>
  <si>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</si>
  <si>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</si>
  <si>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</si>
  <si>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</si>
  <si>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</si>
  <si>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</si>
  <si>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</si>
  <si>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</si>
  <si>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</si>
  <si>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</si>
  <si>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</si>
  <si>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</si>
  <si>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</si>
  <si>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</si>
  <si>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</si>
  <si>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</si>
  <si>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</si>
  <si>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</si>
  <si>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</si>
  <si>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</si>
  <si>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</si>
  <si>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</si>
  <si>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</si>
  <si>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</si>
  <si>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</si>
  <si>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</si>
  <si>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</si>
  <si>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</si>
  <si>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</si>
  <si>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</si>
  <si>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</si>
  <si>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</si>
  <si>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</si>
  <si>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Lakshadweep</t>
  </si>
  <si>
    <t>Balance of 2nd  Installment</t>
  </si>
  <si>
    <t>Balance of Second Installment</t>
  </si>
  <si>
    <t>2nd  Installment</t>
  </si>
  <si>
    <t>2.1  Institutions- (Primary)                     *(Source data : Table AT-3 of AWP&amp;B 2018-19)</t>
  </si>
  <si>
    <t>2.2  Institutions- (Upper Primary)          *(Source data : Table AT-3A &amp; 3B of AWP&amp;B 2018-19)</t>
  </si>
  <si>
    <t xml:space="preserve">Allocation for 2018-19                                   </t>
  </si>
  <si>
    <t>% of OS on allocation 2018-19</t>
  </si>
  <si>
    <t xml:space="preserve">Allocation for 2018-19                                           </t>
  </si>
  <si>
    <t>Releases for MME by GoI (2018-19)</t>
  </si>
  <si>
    <t>Releases for TA by GoI (2018-19)</t>
  </si>
  <si>
    <t>LAKSHADWEEPA</t>
  </si>
  <si>
    <t>4.2.1) District-wise opening balance as on 1.4.2017</t>
  </si>
  <si>
    <t>% of UB as on Allocation 2017-18</t>
  </si>
  <si>
    <t>(2016-17)</t>
  </si>
  <si>
    <t>(2017-18)</t>
  </si>
  <si>
    <t>Actual utilization pry</t>
  </si>
  <si>
    <t>Actual utilization upy</t>
  </si>
  <si>
    <t xml:space="preserve">Total Availibility of cooking cost </t>
  </si>
  <si>
    <t>Utilisation of Cooking assistance</t>
  </si>
  <si>
    <t>Annual Work Plan &amp; Budget: 2019-20</t>
  </si>
  <si>
    <t>REVIEW OF IMPLEMENTATION OF MDM SCHEME DURING 2018-19 (1.4.18 to 31.03.19)</t>
  </si>
  <si>
    <t>MDM PAB Approval for 2018-19</t>
  </si>
  <si>
    <t>Average number of children availed MDM during 1.4.18 to 31.03.19 (AT-5&amp;5A)</t>
  </si>
  <si>
    <t>1.2  No. of  Working Days Approved for FY 2018-19</t>
  </si>
  <si>
    <t>No of working days approved for FY 2018-19</t>
  </si>
  <si>
    <t>MDM PAB Approval for 2018-19          
(APR-DEC)</t>
  </si>
  <si>
    <t>Actuals as per AWP&amp;B 2019-20 (AT-5 &amp;5A)</t>
  </si>
  <si>
    <t>Base period 01.04.18 to 31.03.19</t>
  </si>
  <si>
    <t>No. of Meals served by State during the period 01.04.18 to 31.03.19</t>
  </si>
  <si>
    <t xml:space="preserve">ii) Base period 01.04.18 to 31.03.19 (As per PAB aaproval = 220 days for  Py &amp; 220 days for U Py) </t>
  </si>
  <si>
    <t>No. of Meals as per PAB approval (01.04.18 to 31.3.19)</t>
  </si>
  <si>
    <t>2.3  No. of children  ( Primary)                       *(Source data : Table AT-5  of AWP&amp;B 2019-20)</t>
  </si>
  <si>
    <t>2.4  No. of children  ( Upper Primary)  *(Source data : Table AT-5A  of AWP&amp;B 2019-20)</t>
  </si>
  <si>
    <t>No. of children as per PAB Approval for  2018-19</t>
  </si>
  <si>
    <t>2.3  Enrolment Vs Coverage ( Primary)                       *(Source data : Table AT-4  of AWP&amp;B 2019-20)</t>
  </si>
  <si>
    <t>No. of children as per Enrollment for  2018-19</t>
  </si>
  <si>
    <t>2.4  Enrolment VS.Coverage  ( Upper Primary)  *(Source data : Table AT-4A  of AWP&amp;B 2019-20)</t>
  </si>
  <si>
    <t>2.5 No. of meals to be served &amp;  actual  no. of meals served during 2018-19[PRIMARY]</t>
  </si>
  <si>
    <t xml:space="preserve">  *(Refer col.6 of table AT- 5 , AWP&amp;B, 2019-20)</t>
  </si>
  <si>
    <t>No of meals to be served during 1/4/18 to 31/03/19</t>
  </si>
  <si>
    <t>No of meal served during 2018-19</t>
  </si>
  <si>
    <t>2.6) No. of meals to be served &amp;  actual  no. of meals served during 2018-19 [UPPER PRIMARY]</t>
  </si>
  <si>
    <t>*(Refer col. 6 of table AT- 5A , AWP&amp;B, 2019-20)</t>
  </si>
  <si>
    <t>Opening Stock as on 1.4.2018</t>
  </si>
  <si>
    <t>Allocation for 2018-19</t>
  </si>
  <si>
    <t>Lifting as on 31.03.2019</t>
  </si>
  <si>
    <t>District-wise opening balance as on 1.4.2018</t>
  </si>
  <si>
    <t>*(Refer col. 4 and 9 of table AT- 6 and AT-6A, AWP&amp;B, 2019-20)</t>
  </si>
  <si>
    <t xml:space="preserve">Opening Stock as on 1.4.2018                                                           </t>
  </si>
  <si>
    <t>3.3) District-wise unspent balance as on 31.03.2019</t>
  </si>
  <si>
    <t>(Refer col. 7 and 12 of table AT- 6 and AT-6A, AWP&amp;B, 2019-20)</t>
  </si>
  <si>
    <t xml:space="preserve">Allocation for 2018-19                                  </t>
  </si>
  <si>
    <t xml:space="preserve">Unspent Balance as on 31.03.19                                                       </t>
  </si>
  <si>
    <t>% of UB on allocation 2018-19</t>
  </si>
  <si>
    <t>OB as on 1.4.2018</t>
  </si>
  <si>
    <t>Lifting upto 31.03.2019</t>
  </si>
  <si>
    <t>3.5) District-wise Foodgrains availability  as on 31.03.2019</t>
  </si>
  <si>
    <t>*(Refer col. 5 of table AT- 6 and AT-6A, AWP&amp;B, 2019-20)</t>
  </si>
  <si>
    <t xml:space="preserve">Allocation for 2018-19                                 </t>
  </si>
  <si>
    <t>*(Refer col. 6 of table AT- 6 and AT-6A, AWP&amp;B, 2019-20)</t>
  </si>
  <si>
    <t xml:space="preserve">Allocation for 2018-19                                      </t>
  </si>
  <si>
    <t>Releases for Cooking cost by GoI (2018-19)</t>
  </si>
  <si>
    <t>*(Refer col. 8 of table AT- 7 and AT-7A, AWP&amp;B, 2019-20)</t>
  </si>
  <si>
    <t xml:space="preserve">Allocation for 2018-19                                </t>
  </si>
  <si>
    <t xml:space="preserve">Opening Balance as on 1.4.2018                                                           </t>
  </si>
  <si>
    <t>% of OB on allocation 2018-19</t>
  </si>
  <si>
    <t>4.2.2) District-wise unspent  balance as on 31.03.2019</t>
  </si>
  <si>
    <t>*(Refer col. 17 of table AT- 7 and AT-7A, AWP&amp;B, 2019-20)</t>
  </si>
  <si>
    <t xml:space="preserve">Unspent Balance as on 31.03.2019                                                           </t>
  </si>
  <si>
    <t>*(Refer col.11 of table AT- 7 and AT-7A, AWP&amp;B, 2019-20)</t>
  </si>
  <si>
    <t xml:space="preserve">Opening Balance as on 1.4.2018                                                     </t>
  </si>
  <si>
    <t xml:space="preserve">Allocation for 2018-19                                    </t>
  </si>
  <si>
    <t>*(Refer col. 14 of table AT- 7 and AT-7A, AWP&amp;B, 2019-20)</t>
  </si>
  <si>
    <t xml:space="preserve">Allocation for 2018-19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</si>
  <si>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</si>
  <si>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</si>
  <si>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 xml:space="preserve">No. of Meals served during 01.4.18 to 31.03.19     </t>
  </si>
  <si>
    <t>5.3) Reconciliation of Cooking Cost utilisation during 2018-19 (Source data: para 2.5 and 3.7 above)</t>
  </si>
  <si>
    <t>No. of Meals served during 01.4.18 to 31.03.19</t>
  </si>
  <si>
    <t>Opening Balance as on 1.4.2018</t>
  </si>
  <si>
    <t>Refer table AT_8 and AT-8A,AWP&amp;B, 2019-20</t>
  </si>
  <si>
    <t>Unspent balance as on 31.03.2019</t>
  </si>
  <si>
    <t>OB as on 01.04.18</t>
  </si>
  <si>
    <t>7.2)  Reconciliation of MME OB, Allocation &amp; Releasing [PY + U PY] *(Refer AT-9, AWP&amp;B, 2019-20)</t>
  </si>
  <si>
    <t>7.3) Utilisation of MME during 2018-19</t>
  </si>
  <si>
    <t>8.2)  Reconciliation of TA OB, Allocation &amp; Releasing [PY + U PY] (Refer AT-9, AWP&amp;B, 2019-20)</t>
  </si>
  <si>
    <t>Released during 2018-19</t>
  </si>
  <si>
    <t>Allocated for 2018-19</t>
  </si>
  <si>
    <t>8.3) Utilisation of TA during 2018-19</t>
  </si>
  <si>
    <t>(As on 31.03.19)</t>
  </si>
  <si>
    <t>9.  INFRASTRUCTURE DEVELOPMENT DURING 2018-19</t>
  </si>
  <si>
    <t>(2018-19)</t>
  </si>
  <si>
    <t>Releases for Kitchen sheds by GoI as on 31.03.2019</t>
  </si>
  <si>
    <t>9.1.2) Reconciliation of amount sanctioned (Refer AT-11, AWP&amp;B, 2019-20)</t>
  </si>
  <si>
    <t>2006-07 to 2018-19</t>
  </si>
  <si>
    <t>Sanctioned by GoI during 2006-07 to 18-19 as per State plan</t>
  </si>
  <si>
    <t>Achievement (C+IP)                                  upto 31.03.19</t>
  </si>
  <si>
    <t>9.2.2) Reconciliation of amount sanctioned (Refer AT-11, AWP&amp;B, 2019-20)</t>
  </si>
  <si>
    <t>Achievement (C+IP) upto 31.03.19</t>
  </si>
  <si>
    <t>Sanctioned during 2006-07 to 2018-19</t>
  </si>
  <si>
    <t>s</t>
  </si>
  <si>
    <t>No. of Meals served by State during the period 01.04.18 to 31.3.19</t>
  </si>
  <si>
    <t>27.04.2018</t>
  </si>
  <si>
    <t>30.08.2018</t>
  </si>
  <si>
    <t>26.03.2019</t>
  </si>
  <si>
    <t>Releases for Kitchen devices by GoI as on 31.03.19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</si>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</sst>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"/>
      <family val="1"/>
    </font>
    <font>
      <b/>
      <sz val="20"/>
      <name val="Bookman Old Style"/>
      <family val="1"/>
    </font>
    <font>
      <b/>
      <i/>
      <sz val="3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i/>
      <sz val="13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1" fontId="18" fillId="0" borderId="0" xfId="69" applyNumberFormat="1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69" applyNumberFormat="1" applyFont="1" applyAlignment="1">
      <alignment/>
    </xf>
    <xf numFmtId="2" fontId="5" fillId="0" borderId="0" xfId="69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69" applyFont="1" applyBorder="1" applyAlignment="1">
      <alignment horizontal="right"/>
    </xf>
    <xf numFmtId="2" fontId="21" fillId="0" borderId="0" xfId="69" applyNumberFormat="1" applyFont="1" applyAlignment="1">
      <alignment/>
    </xf>
    <xf numFmtId="2" fontId="21" fillId="0" borderId="0" xfId="69" applyNumberFormat="1" applyFont="1" applyBorder="1" applyAlignment="1">
      <alignment/>
    </xf>
    <xf numFmtId="9" fontId="21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2" fontId="17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0" fillId="0" borderId="0" xfId="0" applyNumberFormat="1" applyFont="1" applyBorder="1" applyAlignment="1">
      <alignment/>
    </xf>
    <xf numFmtId="9" fontId="21" fillId="0" borderId="0" xfId="69" applyFont="1" applyAlignment="1">
      <alignment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27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28" xfId="61" applyFont="1" applyBorder="1" applyAlignment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5" fontId="5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85" fontId="5" fillId="0" borderId="0" xfId="6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2" fontId="5" fillId="0" borderId="0" xfId="60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2" fontId="6" fillId="33" borderId="0" xfId="66" applyNumberFormat="1" applyFont="1" applyFill="1" applyBorder="1" applyAlignment="1">
      <alignment horizontal="center"/>
      <protection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32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/>
    </xf>
    <xf numFmtId="9" fontId="20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2" fontId="5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20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 wrapText="1"/>
    </xf>
    <xf numFmtId="2" fontId="4" fillId="34" borderId="0" xfId="0" applyNumberFormat="1" applyFont="1" applyFill="1" applyBorder="1" applyAlignment="1">
      <alignment/>
    </xf>
    <xf numFmtId="9" fontId="4" fillId="34" borderId="0" xfId="69" applyFont="1" applyFill="1" applyBorder="1" applyAlignment="1">
      <alignment/>
    </xf>
    <xf numFmtId="0" fontId="4" fillId="34" borderId="0" xfId="0" applyFont="1" applyFill="1" applyAlignment="1">
      <alignment horizontal="right"/>
    </xf>
    <xf numFmtId="2" fontId="5" fillId="34" borderId="0" xfId="0" applyNumberFormat="1" applyFont="1" applyFill="1" applyBorder="1" applyAlignment="1">
      <alignment/>
    </xf>
    <xf numFmtId="2" fontId="4" fillId="34" borderId="0" xfId="60" applyNumberFormat="1" applyFont="1" applyFill="1" applyBorder="1" applyAlignment="1">
      <alignment horizontal="center"/>
      <protection/>
    </xf>
    <xf numFmtId="2" fontId="4" fillId="34" borderId="0" xfId="60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9" fontId="6" fillId="34" borderId="10" xfId="7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>
      <alignment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9" fontId="8" fillId="34" borderId="10" xfId="7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 vertical="top" wrapText="1"/>
    </xf>
    <xf numFmtId="1" fontId="4" fillId="34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vertical="center" wrapText="1"/>
    </xf>
    <xf numFmtId="0" fontId="20" fillId="32" borderId="12" xfId="0" applyFont="1" applyFill="1" applyBorder="1" applyAlignment="1">
      <alignment horizontal="center" vertical="center" wrapText="1"/>
    </xf>
    <xf numFmtId="9" fontId="20" fillId="35" borderId="10" xfId="7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171" fontId="5" fillId="0" borderId="0" xfId="42" applyFont="1" applyBorder="1" applyAlignment="1">
      <alignment horizontal="center"/>
    </xf>
    <xf numFmtId="171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1" fontId="4" fillId="0" borderId="0" xfId="42" applyFont="1" applyBorder="1" applyAlignment="1">
      <alignment/>
    </xf>
    <xf numFmtId="0" fontId="4" fillId="0" borderId="0" xfId="6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36" borderId="29" xfId="0" applyFont="1" applyFill="1" applyBorder="1" applyAlignment="1">
      <alignment vertical="top" wrapText="1"/>
    </xf>
    <xf numFmtId="0" fontId="26" fillId="36" borderId="30" xfId="0" applyFont="1" applyFill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0" fontId="27" fillId="36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2" fontId="5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7" fillId="32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2" fontId="6" fillId="33" borderId="0" xfId="66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/>
    </xf>
    <xf numFmtId="2" fontId="4" fillId="0" borderId="0" xfId="66" applyNumberFormat="1" applyFont="1" applyBorder="1">
      <alignment/>
      <protection/>
    </xf>
    <xf numFmtId="2" fontId="6" fillId="0" borderId="0" xfId="66" applyNumberFormat="1" applyFont="1" applyBorder="1">
      <alignment/>
      <protection/>
    </xf>
    <xf numFmtId="2" fontId="4" fillId="0" borderId="0" xfId="0" applyNumberFormat="1" applyFont="1" applyFill="1" applyBorder="1" applyAlignment="1">
      <alignment horizontal="right" wrapText="1"/>
    </xf>
    <xf numFmtId="2" fontId="1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9" fontId="4" fillId="0" borderId="0" xfId="69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69" applyFont="1" applyBorder="1" applyAlignment="1">
      <alignment/>
    </xf>
    <xf numFmtId="9" fontId="21" fillId="0" borderId="0" xfId="69" applyFont="1" applyBorder="1" applyAlignment="1">
      <alignment/>
    </xf>
    <xf numFmtId="2" fontId="21" fillId="0" borderId="0" xfId="69" applyNumberFormat="1" applyFont="1" applyAlignment="1">
      <alignment horizontal="center"/>
    </xf>
    <xf numFmtId="2" fontId="8" fillId="0" borderId="0" xfId="69" applyNumberFormat="1" applyFont="1" applyAlignment="1">
      <alignment horizontal="center"/>
    </xf>
    <xf numFmtId="2" fontId="8" fillId="33" borderId="0" xfId="69" applyNumberFormat="1" applyFont="1" applyFill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 horizontal="center"/>
    </xf>
    <xf numFmtId="2" fontId="20" fillId="0" borderId="10" xfId="0" applyNumberFormat="1" applyFont="1" applyBorder="1" applyAlignment="1">
      <alignment horizontal="right" vertical="top" wrapText="1"/>
    </xf>
    <xf numFmtId="2" fontId="20" fillId="34" borderId="10" xfId="0" applyNumberFormat="1" applyFont="1" applyFill="1" applyBorder="1" applyAlignment="1">
      <alignment/>
    </xf>
    <xf numFmtId="2" fontId="8" fillId="34" borderId="10" xfId="7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center" wrapText="1"/>
    </xf>
    <xf numFmtId="0" fontId="0" fillId="0" borderId="10" xfId="0" applyFont="1" applyBorder="1" applyAlignment="1">
      <alignment/>
    </xf>
    <xf numFmtId="2" fontId="0" fillId="34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9" fontId="20" fillId="0" borderId="10" xfId="6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9" fontId="20" fillId="0" borderId="10" xfId="69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28" xfId="0" applyNumberFormat="1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vertical="center"/>
    </xf>
    <xf numFmtId="9" fontId="20" fillId="0" borderId="10" xfId="69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7" fillId="39" borderId="10" xfId="0" applyFont="1" applyFill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9" fontId="20" fillId="0" borderId="10" xfId="69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/>
    </xf>
    <xf numFmtId="9" fontId="20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9" fontId="17" fillId="0" borderId="0" xfId="69" applyFont="1" applyFill="1" applyBorder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17" fillId="32" borderId="10" xfId="69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right" vertical="center" wrapText="1"/>
    </xf>
    <xf numFmtId="2" fontId="21" fillId="0" borderId="0" xfId="69" applyNumberFormat="1" applyFont="1" applyAlignment="1">
      <alignment horizontal="center"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1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right"/>
    </xf>
    <xf numFmtId="9" fontId="20" fillId="0" borderId="10" xfId="69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9" fontId="20" fillId="0" borderId="0" xfId="69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21" fillId="0" borderId="0" xfId="69" applyNumberFormat="1" applyFont="1" applyAlignment="1">
      <alignment vertical="center"/>
    </xf>
    <xf numFmtId="2" fontId="21" fillId="0" borderId="0" xfId="69" applyNumberFormat="1" applyFont="1" applyBorder="1" applyAlignment="1">
      <alignment vertical="center"/>
    </xf>
    <xf numFmtId="9" fontId="21" fillId="0" borderId="0" xfId="69" applyFont="1" applyBorder="1" applyAlignment="1">
      <alignment vertical="center"/>
    </xf>
    <xf numFmtId="1" fontId="15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wrapText="1"/>
    </xf>
    <xf numFmtId="9" fontId="6" fillId="0" borderId="0" xfId="6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9" fontId="17" fillId="32" borderId="10" xfId="69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9" fontId="20" fillId="0" borderId="10" xfId="69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9" fontId="20" fillId="0" borderId="0" xfId="69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right"/>
    </xf>
    <xf numFmtId="0" fontId="20" fillId="0" borderId="10" xfId="60" applyFont="1" applyFill="1" applyBorder="1" applyAlignment="1">
      <alignment horizontal="right" vertical="center"/>
      <protection/>
    </xf>
    <xf numFmtId="9" fontId="20" fillId="0" borderId="10" xfId="69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9" fontId="4" fillId="0" borderId="0" xfId="69" applyFont="1" applyFill="1" applyBorder="1" applyAlignment="1">
      <alignment/>
    </xf>
    <xf numFmtId="1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2" fontId="17" fillId="0" borderId="0" xfId="0" applyNumberFormat="1" applyFont="1" applyBorder="1" applyAlignment="1">
      <alignment horizontal="left" vertical="top"/>
    </xf>
    <xf numFmtId="2" fontId="21" fillId="0" borderId="0" xfId="0" applyNumberFormat="1" applyFont="1" applyBorder="1" applyAlignment="1">
      <alignment horizontal="center" vertical="top" wrapText="1"/>
    </xf>
    <xf numFmtId="9" fontId="21" fillId="0" borderId="0" xfId="69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9" fontId="20" fillId="0" borderId="10" xfId="69" applyFont="1" applyFill="1" applyBorder="1" applyAlignment="1">
      <alignment horizontal="right" wrapText="1"/>
    </xf>
    <xf numFmtId="0" fontId="15" fillId="0" borderId="10" xfId="0" applyFont="1" applyFill="1" applyBorder="1" applyAlignment="1" quotePrefix="1">
      <alignment horizontal="center"/>
    </xf>
    <xf numFmtId="2" fontId="20" fillId="0" borderId="10" xfId="66" applyNumberFormat="1" applyFont="1" applyFill="1" applyBorder="1" applyAlignment="1">
      <alignment horizontal="right"/>
      <protection/>
    </xf>
    <xf numFmtId="2" fontId="20" fillId="33" borderId="10" xfId="66" applyNumberFormat="1" applyFont="1" applyFill="1" applyBorder="1">
      <alignment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10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2" fontId="20" fillId="0" borderId="10" xfId="0" applyNumberFormat="1" applyFont="1" applyBorder="1" applyAlignment="1">
      <alignment horizontal="center" vertical="top" wrapText="1"/>
    </xf>
    <xf numFmtId="9" fontId="20" fillId="33" borderId="10" xfId="69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9" fontId="15" fillId="0" borderId="0" xfId="69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21" fillId="34" borderId="0" xfId="0" applyFont="1" applyFill="1" applyAlignment="1">
      <alignment/>
    </xf>
    <xf numFmtId="2" fontId="21" fillId="0" borderId="0" xfId="0" applyNumberFormat="1" applyFont="1" applyAlignment="1">
      <alignment horizontal="center"/>
    </xf>
    <xf numFmtId="2" fontId="17" fillId="32" borderId="10" xfId="0" applyNumberFormat="1" applyFont="1" applyFill="1" applyBorder="1" applyAlignment="1">
      <alignment horizontal="center" vertical="center" wrapText="1"/>
    </xf>
    <xf numFmtId="9" fontId="20" fillId="0" borderId="10" xfId="69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2" fontId="20" fillId="0" borderId="10" xfId="0" applyNumberFormat="1" applyFont="1" applyFill="1" applyBorder="1" applyAlignment="1">
      <alignment/>
    </xf>
    <xf numFmtId="185" fontId="20" fillId="33" borderId="1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17" fillId="37" borderId="10" xfId="0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center"/>
    </xf>
    <xf numFmtId="9" fontId="20" fillId="33" borderId="10" xfId="69" applyFont="1" applyFill="1" applyBorder="1" applyAlignment="1">
      <alignment/>
    </xf>
    <xf numFmtId="0" fontId="21" fillId="0" borderId="0" xfId="0" applyFont="1" applyAlignment="1">
      <alignment horizontal="left"/>
    </xf>
    <xf numFmtId="0" fontId="17" fillId="37" borderId="10" xfId="0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9" fontId="20" fillId="0" borderId="10" xfId="69" applyFont="1" applyFill="1" applyBorder="1" applyAlignment="1">
      <alignment horizontal="center"/>
    </xf>
    <xf numFmtId="2" fontId="20" fillId="33" borderId="10" xfId="69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Border="1" applyAlignment="1">
      <alignment horizontal="center" vertical="top" wrapText="1"/>
    </xf>
    <xf numFmtId="2" fontId="20" fillId="0" borderId="10" xfId="59" applyNumberFormat="1" applyFont="1" applyBorder="1" applyAlignment="1">
      <alignment horizontal="center" vertical="center"/>
      <protection/>
    </xf>
    <xf numFmtId="9" fontId="20" fillId="0" borderId="10" xfId="0" applyNumberFormat="1" applyFont="1" applyBorder="1" applyAlignment="1">
      <alignment horizontal="center"/>
    </xf>
    <xf numFmtId="2" fontId="20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right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wrapText="1"/>
    </xf>
    <xf numFmtId="14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2" fontId="20" fillId="0" borderId="10" xfId="66" applyNumberFormat="1" applyFont="1" applyBorder="1">
      <alignment/>
      <protection/>
    </xf>
    <xf numFmtId="2" fontId="20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Fill="1" applyAlignment="1">
      <alignment horizontal="center"/>
    </xf>
    <xf numFmtId="0" fontId="17" fillId="32" borderId="12" xfId="0" applyFont="1" applyFill="1" applyBorder="1" applyAlignment="1">
      <alignment horizontal="right" vertical="center" wrapText="1"/>
    </xf>
    <xf numFmtId="2" fontId="20" fillId="0" borderId="10" xfId="60" applyNumberFormat="1" applyFont="1" applyFill="1" applyBorder="1" applyAlignment="1">
      <alignment horizontal="center" vertical="center"/>
      <protection/>
    </xf>
    <xf numFmtId="2" fontId="20" fillId="0" borderId="10" xfId="0" applyNumberFormat="1" applyFont="1" applyFill="1" applyBorder="1" applyAlignment="1">
      <alignment horizontal="right" wrapText="1"/>
    </xf>
    <xf numFmtId="2" fontId="20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9" fontId="20" fillId="33" borderId="10" xfId="69" applyFont="1" applyFill="1" applyBorder="1" applyAlignment="1" quotePrefix="1">
      <alignment horizontal="right"/>
    </xf>
    <xf numFmtId="2" fontId="20" fillId="0" borderId="10" xfId="66" applyNumberFormat="1" applyFont="1" applyFill="1" applyBorder="1">
      <alignment/>
      <protection/>
    </xf>
    <xf numFmtId="2" fontId="20" fillId="0" borderId="0" xfId="66" applyNumberFormat="1" applyFont="1" applyBorder="1">
      <alignment/>
      <protection/>
    </xf>
    <xf numFmtId="0" fontId="17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9" fontId="20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4" borderId="0" xfId="0" applyNumberFormat="1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1" fontId="20" fillId="34" borderId="10" xfId="66" applyNumberFormat="1" applyFont="1" applyFill="1" applyBorder="1">
      <alignment/>
      <protection/>
    </xf>
    <xf numFmtId="2" fontId="20" fillId="34" borderId="10" xfId="69" applyNumberFormat="1" applyFont="1" applyFill="1" applyBorder="1" applyAlignment="1">
      <alignment/>
    </xf>
    <xf numFmtId="9" fontId="20" fillId="34" borderId="10" xfId="69" applyFont="1" applyFill="1" applyBorder="1" applyAlignment="1">
      <alignment horizontal="right"/>
    </xf>
    <xf numFmtId="1" fontId="20" fillId="0" borderId="10" xfId="66" applyNumberFormat="1" applyFont="1" applyFill="1" applyBorder="1">
      <alignment/>
      <protection/>
    </xf>
    <xf numFmtId="2" fontId="20" fillId="34" borderId="10" xfId="66" applyNumberFormat="1" applyFont="1" applyFill="1" applyBorder="1">
      <alignment/>
      <protection/>
    </xf>
    <xf numFmtId="2" fontId="6" fillId="34" borderId="0" xfId="66" applyNumberFormat="1" applyFont="1" applyFill="1" applyBorder="1">
      <alignment/>
      <protection/>
    </xf>
    <xf numFmtId="1" fontId="20" fillId="34" borderId="10" xfId="66" applyNumberFormat="1" applyFont="1" applyFill="1" applyBorder="1" applyAlignment="1">
      <alignment/>
      <protection/>
    </xf>
    <xf numFmtId="2" fontId="20" fillId="34" borderId="10" xfId="0" applyNumberFormat="1" applyFont="1" applyFill="1" applyBorder="1" applyAlignment="1">
      <alignment/>
    </xf>
    <xf numFmtId="2" fontId="20" fillId="34" borderId="10" xfId="69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top" wrapText="1"/>
    </xf>
    <xf numFmtId="1" fontId="20" fillId="0" borderId="10" xfId="66" applyNumberFormat="1" applyFont="1" applyFill="1" applyBorder="1" applyAlignment="1">
      <alignment/>
      <protection/>
    </xf>
    <xf numFmtId="2" fontId="20" fillId="0" borderId="10" xfId="66" applyNumberFormat="1" applyFont="1" applyFill="1" applyBorder="1" applyAlignment="1">
      <alignment/>
      <protection/>
    </xf>
    <xf numFmtId="1" fontId="4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0" fillId="0" borderId="10" xfId="59" applyNumberFormat="1" applyFont="1" applyBorder="1">
      <alignment/>
      <protection/>
    </xf>
    <xf numFmtId="2" fontId="20" fillId="0" borderId="0" xfId="0" applyNumberFormat="1" applyFont="1" applyBorder="1" applyAlignment="1">
      <alignment horizontal="right"/>
    </xf>
    <xf numFmtId="9" fontId="20" fillId="0" borderId="0" xfId="69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5" fontId="20" fillId="0" borderId="10" xfId="66" applyNumberFormat="1" applyFont="1" applyBorder="1">
      <alignment/>
      <protection/>
    </xf>
    <xf numFmtId="2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0" fillId="0" borderId="10" xfId="42" applyNumberFormat="1" applyFont="1" applyFill="1" applyBorder="1" applyAlignment="1" quotePrefix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2" fontId="20" fillId="0" borderId="10" xfId="60" applyNumberFormat="1" applyFont="1" applyFill="1" applyBorder="1" applyAlignment="1">
      <alignment horizontal="center" vertical="center" wrapText="1"/>
      <protection/>
    </xf>
    <xf numFmtId="9" fontId="20" fillId="0" borderId="10" xfId="69" applyNumberFormat="1" applyFont="1" applyFill="1" applyBorder="1" applyAlignment="1">
      <alignment horizontal="right" vertical="center"/>
    </xf>
    <xf numFmtId="4" fontId="2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35" fillId="32" borderId="10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center"/>
    </xf>
    <xf numFmtId="9" fontId="20" fillId="0" borderId="10" xfId="69" applyFont="1" applyBorder="1" applyAlignment="1">
      <alignment horizontal="right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right" vertical="center"/>
    </xf>
    <xf numFmtId="185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left"/>
    </xf>
    <xf numFmtId="2" fontId="20" fillId="32" borderId="10" xfId="0" applyNumberFormat="1" applyFont="1" applyFill="1" applyBorder="1" applyAlignment="1">
      <alignment/>
    </xf>
    <xf numFmtId="9" fontId="20" fillId="0" borderId="10" xfId="69" applyFont="1" applyBorder="1" applyAlignment="1" quotePrefix="1">
      <alignment horizontal="right"/>
    </xf>
    <xf numFmtId="2" fontId="17" fillId="0" borderId="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 quotePrefix="1">
      <alignment horizontal="right"/>
    </xf>
    <xf numFmtId="0" fontId="1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0" fontId="17" fillId="32" borderId="10" xfId="0" applyFont="1" applyFill="1" applyBorder="1" applyAlignment="1">
      <alignment horizontal="right"/>
    </xf>
    <xf numFmtId="2" fontId="17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9" fontId="20" fillId="0" borderId="0" xfId="69" applyFont="1" applyFill="1" applyBorder="1" applyAlignment="1">
      <alignment horizontal="right"/>
    </xf>
    <xf numFmtId="9" fontId="20" fillId="0" borderId="0" xfId="69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195" fontId="20" fillId="33" borderId="10" xfId="69" applyNumberFormat="1" applyFont="1" applyFill="1" applyBorder="1" applyAlignment="1">
      <alignment/>
    </xf>
    <xf numFmtId="195" fontId="20" fillId="34" borderId="10" xfId="69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9" fontId="20" fillId="33" borderId="0" xfId="69" applyFont="1" applyFill="1" applyBorder="1" applyAlignment="1">
      <alignment/>
    </xf>
    <xf numFmtId="9" fontId="20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9" fontId="20" fillId="0" borderId="10" xfId="69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34" borderId="0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8" fillId="0" borderId="20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30" fillId="39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" fontId="20" fillId="0" borderId="28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left" vertical="top" wrapText="1"/>
    </xf>
    <xf numFmtId="0" fontId="19" fillId="39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5" fillId="32" borderId="28" xfId="0" applyFont="1" applyFill="1" applyBorder="1" applyAlignment="1">
      <alignment horizontal="center" vertical="center"/>
    </xf>
    <xf numFmtId="0" fontId="35" fillId="32" borderId="41" xfId="0" applyFont="1" applyFill="1" applyBorder="1" applyAlignment="1">
      <alignment horizontal="center" vertical="center"/>
    </xf>
    <xf numFmtId="0" fontId="35" fillId="32" borderId="34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7" fillId="32" borderId="28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35" fillId="32" borderId="28" xfId="0" applyFont="1" applyFill="1" applyBorder="1" applyAlignment="1">
      <alignment horizontal="center"/>
    </xf>
    <xf numFmtId="0" fontId="35" fillId="32" borderId="41" xfId="0" applyFont="1" applyFill="1" applyBorder="1" applyAlignment="1">
      <alignment horizontal="center"/>
    </xf>
    <xf numFmtId="0" fontId="35" fillId="32" borderId="3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6" fillId="36" borderId="46" xfId="0" applyFont="1" applyFill="1" applyBorder="1" applyAlignment="1">
      <alignment vertical="top" wrapText="1"/>
    </xf>
    <xf numFmtId="0" fontId="26" fillId="36" borderId="30" xfId="0" applyFont="1" applyFill="1" applyBorder="1" applyAlignment="1">
      <alignment vertical="top" wrapText="1"/>
    </xf>
    <xf numFmtId="0" fontId="26" fillId="36" borderId="47" xfId="0" applyFont="1" applyFill="1" applyBorder="1" applyAlignment="1">
      <alignment vertical="top" wrapText="1"/>
    </xf>
    <xf numFmtId="0" fontId="26" fillId="36" borderId="48" xfId="0" applyFont="1" applyFill="1" applyBorder="1" applyAlignment="1">
      <alignment vertical="top" wrapText="1"/>
    </xf>
    <xf numFmtId="0" fontId="26" fillId="36" borderId="49" xfId="0" applyFont="1" applyFill="1" applyBorder="1" applyAlignment="1">
      <alignment vertical="top" wrapText="1"/>
    </xf>
    <xf numFmtId="0" fontId="26" fillId="36" borderId="50" xfId="0" applyFont="1" applyFill="1" applyBorder="1" applyAlignment="1">
      <alignment vertical="top" wrapText="1"/>
    </xf>
    <xf numFmtId="0" fontId="26" fillId="36" borderId="51" xfId="0" applyFont="1" applyFill="1" applyBorder="1" applyAlignment="1">
      <alignment vertical="top" wrapText="1"/>
    </xf>
    <xf numFmtId="0" fontId="72" fillId="0" borderId="52" xfId="0" applyFont="1" applyBorder="1" applyAlignment="1">
      <alignment horizontal="center" vertical="top" wrapText="1"/>
    </xf>
    <xf numFmtId="0" fontId="72" fillId="0" borderId="51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6" fillId="36" borderId="52" xfId="0" applyFont="1" applyFill="1" applyBorder="1" applyAlignment="1">
      <alignment vertical="top" wrapText="1"/>
    </xf>
    <xf numFmtId="0" fontId="26" fillId="36" borderId="53" xfId="0" applyFont="1" applyFill="1" applyBorder="1" applyAlignment="1">
      <alignment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3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3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51" xfId="0" applyFont="1" applyBorder="1" applyAlignment="1">
      <alignment horizontal="center" vertical="top" wrapText="1"/>
    </xf>
    <xf numFmtId="0" fontId="72" fillId="0" borderId="54" xfId="0" applyFont="1" applyBorder="1" applyAlignment="1">
      <alignment horizontal="center" wrapText="1"/>
    </xf>
    <xf numFmtId="0" fontId="72" fillId="0" borderId="55" xfId="0" applyFont="1" applyBorder="1" applyAlignment="1">
      <alignment horizontal="center" wrapText="1"/>
    </xf>
    <xf numFmtId="0" fontId="72" fillId="0" borderId="56" xfId="0" applyFont="1" applyBorder="1" applyAlignment="1">
      <alignment horizontal="center" wrapText="1"/>
    </xf>
    <xf numFmtId="0" fontId="26" fillId="0" borderId="57" xfId="0" applyFont="1" applyBorder="1" applyAlignment="1">
      <alignment horizontal="center" wrapText="1"/>
    </xf>
    <xf numFmtId="0" fontId="26" fillId="0" borderId="58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53" xfId="0" applyFont="1" applyBorder="1" applyAlignment="1">
      <alignment horizontal="center" wrapText="1"/>
    </xf>
    <xf numFmtId="0" fontId="26" fillId="0" borderId="46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59" xfId="0" applyFont="1" applyBorder="1" applyAlignment="1">
      <alignment vertical="top" wrapText="1"/>
    </xf>
    <xf numFmtId="0" fontId="26" fillId="0" borderId="60" xfId="0" applyFont="1" applyBorder="1" applyAlignment="1">
      <alignment vertical="top" wrapText="1"/>
    </xf>
    <xf numFmtId="0" fontId="26" fillId="0" borderId="61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0" fontId="26" fillId="0" borderId="51" xfId="0" applyFont="1" applyBorder="1" applyAlignment="1">
      <alignment vertical="top" wrapText="1"/>
    </xf>
    <xf numFmtId="0" fontId="26" fillId="0" borderId="52" xfId="0" applyFont="1" applyBorder="1" applyAlignment="1">
      <alignment vertical="top" wrapText="1"/>
    </xf>
    <xf numFmtId="0" fontId="26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right" vertical="top" wrapText="1"/>
    </xf>
    <xf numFmtId="0" fontId="26" fillId="0" borderId="50" xfId="0" applyFont="1" applyBorder="1" applyAlignment="1">
      <alignment horizontal="right" vertical="top" wrapText="1"/>
    </xf>
    <xf numFmtId="0" fontId="26" fillId="0" borderId="51" xfId="0" applyFont="1" applyBorder="1" applyAlignment="1">
      <alignment horizontal="right" vertical="top" wrapText="1"/>
    </xf>
    <xf numFmtId="0" fontId="26" fillId="0" borderId="54" xfId="0" applyFont="1" applyBorder="1" applyAlignment="1">
      <alignment vertical="top" wrapText="1"/>
    </xf>
    <xf numFmtId="0" fontId="26" fillId="0" borderId="55" xfId="0" applyFont="1" applyBorder="1" applyAlignment="1">
      <alignment vertical="top" wrapText="1"/>
    </xf>
    <xf numFmtId="0" fontId="26" fillId="0" borderId="56" xfId="0" applyFont="1" applyBorder="1" applyAlignment="1">
      <alignment vertical="top" wrapText="1"/>
    </xf>
    <xf numFmtId="0" fontId="26" fillId="0" borderId="62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26" fillId="36" borderId="52" xfId="0" applyFont="1" applyFill="1" applyBorder="1" applyAlignment="1">
      <alignment horizontal="center" vertical="top" wrapText="1"/>
    </xf>
    <xf numFmtId="0" fontId="26" fillId="36" borderId="50" xfId="0" applyFont="1" applyFill="1" applyBorder="1" applyAlignment="1">
      <alignment horizontal="center" vertical="top" wrapText="1"/>
    </xf>
    <xf numFmtId="0" fontId="26" fillId="36" borderId="51" xfId="0" applyFont="1" applyFill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15849867"/>
        <c:axId val="8431076"/>
      </c:bar3D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49867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149</xdr:row>
      <xdr:rowOff>0</xdr:rowOff>
    </xdr:from>
    <xdr:to>
      <xdr:col>6</xdr:col>
      <xdr:colOff>533400</xdr:colOff>
      <xdr:row>149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9667875" y="430053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333375</xdr:colOff>
      <xdr:row>151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562725" y="434435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9601200" y="43443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03"/>
  <sheetViews>
    <sheetView tabSelected="1" view="pageBreakPreview" zoomScale="84" zoomScaleSheetLayoutView="84" workbookViewId="0" topLeftCell="A1">
      <selection activeCell="A81" sqref="A81"/>
    </sheetView>
  </sheetViews>
  <sheetFormatPr defaultColWidth="9.140625" defaultRowHeight="12.75"/>
  <cols>
    <col min="1" max="1" width="20.421875" style="53" customWidth="1"/>
    <col min="2" max="2" width="39.140625" style="53" customWidth="1"/>
    <col min="3" max="3" width="38.8515625" style="53" customWidth="1"/>
    <col min="4" max="4" width="17.28125" style="53" customWidth="1"/>
    <col min="5" max="5" width="28.28125" style="53" customWidth="1"/>
    <col min="6" max="6" width="29.140625" style="59" customWidth="1"/>
    <col min="7" max="7" width="18.57421875" style="54" customWidth="1"/>
    <col min="8" max="8" width="16.28125" style="55" customWidth="1"/>
    <col min="9" max="9" width="18.57421875" style="55" customWidth="1"/>
    <col min="10" max="10" width="21.8515625" style="55" customWidth="1"/>
    <col min="11" max="11" width="23.8515625" style="55" customWidth="1"/>
    <col min="12" max="12" width="33.421875" style="55" customWidth="1"/>
    <col min="13" max="13" width="27.140625" style="55" customWidth="1"/>
    <col min="14" max="15" width="18.7109375" style="55" customWidth="1"/>
    <col min="16" max="16" width="20.00390625" style="55" customWidth="1"/>
    <col min="17" max="17" width="23.00390625" style="53" customWidth="1"/>
    <col min="18" max="18" width="20.28125" style="53" bestFit="1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44" t="s">
        <v>0</v>
      </c>
      <c r="B3" s="644"/>
      <c r="C3" s="644"/>
      <c r="D3" s="644"/>
      <c r="E3" s="644"/>
      <c r="F3" s="644"/>
      <c r="G3" s="644"/>
      <c r="H3" s="644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44" t="s">
        <v>1</v>
      </c>
      <c r="B4" s="644"/>
      <c r="C4" s="644"/>
      <c r="D4" s="644"/>
      <c r="E4" s="644"/>
      <c r="F4" s="644"/>
      <c r="G4" s="644"/>
      <c r="H4" s="64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44" t="s">
        <v>322</v>
      </c>
      <c r="B5" s="644"/>
      <c r="C5" s="644"/>
      <c r="D5" s="644"/>
      <c r="E5" s="644"/>
      <c r="F5" s="644"/>
      <c r="G5" s="644"/>
      <c r="H5" s="64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81"/>
      <c r="B6" s="681"/>
      <c r="C6" s="681"/>
      <c r="D6" s="681"/>
      <c r="E6" s="681"/>
      <c r="F6" s="681"/>
    </row>
    <row r="7" spans="1:20" ht="45">
      <c r="A7" s="651" t="s">
        <v>313</v>
      </c>
      <c r="B7" s="651"/>
      <c r="C7" s="651"/>
      <c r="D7" s="651"/>
      <c r="E7" s="651"/>
      <c r="F7" s="651"/>
      <c r="G7" s="651"/>
      <c r="H7" s="65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47</v>
      </c>
      <c r="B8" s="57"/>
      <c r="C8" s="57"/>
      <c r="D8" s="57"/>
      <c r="E8" s="57"/>
      <c r="F8" s="58"/>
    </row>
    <row r="9" spans="1:20" ht="18.75">
      <c r="A9" s="632" t="s">
        <v>258</v>
      </c>
      <c r="B9" s="632"/>
      <c r="C9" s="632"/>
      <c r="D9" s="632"/>
      <c r="E9" s="632"/>
      <c r="F9" s="632"/>
      <c r="G9" s="632"/>
      <c r="H9" s="632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15" customHeight="1">
      <c r="A11" s="633" t="s">
        <v>323</v>
      </c>
      <c r="B11" s="633"/>
      <c r="C11" s="633"/>
      <c r="D11" s="633"/>
      <c r="E11" s="633"/>
      <c r="F11" s="633"/>
      <c r="G11" s="633"/>
      <c r="H11" s="633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355"/>
      <c r="G12" s="356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3"/>
      <c r="S12" s="63"/>
      <c r="T12" s="63"/>
    </row>
    <row r="13" spans="1:20" ht="16.5" customHeight="1">
      <c r="A13" s="650" t="s">
        <v>153</v>
      </c>
      <c r="B13" s="650"/>
      <c r="C13" s="650"/>
      <c r="D13" s="650"/>
      <c r="E13" s="66"/>
      <c r="F13" s="357"/>
      <c r="G13" s="358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6"/>
      <c r="S13" s="66"/>
      <c r="T13" s="66"/>
    </row>
    <row r="14" spans="1:20" ht="16.5" customHeight="1">
      <c r="A14" s="65"/>
      <c r="B14" s="65"/>
      <c r="C14" s="65"/>
      <c r="D14" s="65"/>
      <c r="E14" s="66"/>
      <c r="F14" s="357"/>
      <c r="G14" s="358"/>
      <c r="H14" s="67"/>
      <c r="I14" s="67"/>
      <c r="J14" s="67"/>
      <c r="K14" s="67"/>
      <c r="L14" s="67"/>
      <c r="M14" s="67"/>
      <c r="N14" s="67"/>
      <c r="O14" s="67"/>
      <c r="P14" s="67"/>
      <c r="Q14" s="66"/>
      <c r="R14" s="66"/>
      <c r="S14" s="66"/>
      <c r="T14" s="66"/>
    </row>
    <row r="15" spans="1:20" ht="17.25">
      <c r="A15" s="397" t="s">
        <v>64</v>
      </c>
      <c r="B15" s="397"/>
      <c r="C15" s="397"/>
      <c r="D15" s="397"/>
      <c r="E15" s="63"/>
      <c r="F15" s="357"/>
      <c r="G15" s="358"/>
      <c r="H15" s="67"/>
      <c r="I15" s="67"/>
      <c r="J15" s="67"/>
      <c r="K15" s="67"/>
      <c r="L15" s="67"/>
      <c r="M15" s="67"/>
      <c r="N15" s="67"/>
      <c r="O15" s="67"/>
      <c r="P15" s="67"/>
      <c r="Q15" s="66"/>
      <c r="R15" s="66"/>
      <c r="S15" s="66"/>
      <c r="T15" s="66"/>
    </row>
    <row r="16" spans="1:20" ht="17.25">
      <c r="A16" s="397"/>
      <c r="B16" s="397"/>
      <c r="C16" s="397"/>
      <c r="D16" s="397"/>
      <c r="E16" s="63"/>
      <c r="F16" s="357"/>
      <c r="G16" s="358"/>
      <c r="H16" s="67"/>
      <c r="I16" s="67"/>
      <c r="J16" s="67"/>
      <c r="K16" s="67"/>
      <c r="L16" s="67"/>
      <c r="M16" s="67"/>
      <c r="N16" s="67"/>
      <c r="O16" s="67"/>
      <c r="P16" s="67"/>
      <c r="Q16" s="66"/>
      <c r="R16" s="66"/>
      <c r="S16" s="66"/>
      <c r="T16" s="66"/>
    </row>
    <row r="17" spans="1:20" ht="18.75" customHeight="1">
      <c r="A17" s="666" t="s">
        <v>86</v>
      </c>
      <c r="B17" s="667" t="s">
        <v>59</v>
      </c>
      <c r="C17" s="667"/>
      <c r="D17" s="667"/>
      <c r="E17" s="667"/>
      <c r="F17" s="357"/>
      <c r="G17" s="358"/>
      <c r="H17" s="67"/>
      <c r="I17" s="67"/>
      <c r="J17" s="67"/>
      <c r="K17" s="67"/>
      <c r="L17" s="67"/>
      <c r="M17" s="67"/>
      <c r="N17" s="67"/>
      <c r="O17" s="67"/>
      <c r="P17" s="67"/>
      <c r="Q17" s="66"/>
      <c r="R17" s="66"/>
      <c r="S17" s="66"/>
      <c r="T17" s="66"/>
    </row>
    <row r="18" spans="1:20" s="71" customFormat="1" ht="82.5" customHeight="1">
      <c r="A18" s="666"/>
      <c r="B18" s="320" t="s">
        <v>324</v>
      </c>
      <c r="C18" s="320" t="s">
        <v>325</v>
      </c>
      <c r="D18" s="320" t="s">
        <v>5</v>
      </c>
      <c r="E18" s="398" t="s">
        <v>60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</row>
    <row r="19" spans="1:20" ht="16.5">
      <c r="A19" s="72" t="s">
        <v>27</v>
      </c>
      <c r="B19" s="392">
        <v>4073</v>
      </c>
      <c r="C19" s="392">
        <v>4469.9</v>
      </c>
      <c r="D19" s="392">
        <f>C19-B19</f>
        <v>396.89999999999964</v>
      </c>
      <c r="E19" s="395">
        <f>D19/B19</f>
        <v>0.09744659955806521</v>
      </c>
      <c r="F19" s="357"/>
      <c r="G19" s="358"/>
      <c r="H19" s="67"/>
      <c r="I19" s="67"/>
      <c r="J19" s="67"/>
      <c r="K19" s="67"/>
      <c r="L19" s="67"/>
      <c r="M19" s="67"/>
      <c r="N19" s="67"/>
      <c r="O19" s="67"/>
      <c r="P19" s="67"/>
      <c r="Q19" s="66"/>
      <c r="R19" s="66"/>
      <c r="S19" s="66"/>
      <c r="T19" s="66"/>
    </row>
    <row r="20" spans="1:20" ht="22.5" customHeight="1">
      <c r="A20" s="72" t="s">
        <v>87</v>
      </c>
      <c r="B20" s="392">
        <v>2738</v>
      </c>
      <c r="C20" s="392">
        <v>2248.11</v>
      </c>
      <c r="D20" s="392">
        <f>C20-B20</f>
        <v>-489.8899999999999</v>
      </c>
      <c r="E20" s="395">
        <f>D20/B20</f>
        <v>-0.17892257121986846</v>
      </c>
      <c r="F20" s="357"/>
      <c r="G20" s="358"/>
      <c r="H20" s="67"/>
      <c r="I20" s="67"/>
      <c r="J20" s="67"/>
      <c r="K20" s="67"/>
      <c r="L20" s="67"/>
      <c r="M20" s="67"/>
      <c r="N20" s="67"/>
      <c r="O20" s="67"/>
      <c r="P20" s="67"/>
      <c r="Q20" s="66"/>
      <c r="R20" s="66"/>
      <c r="S20" s="66"/>
      <c r="T20" s="66"/>
    </row>
    <row r="21" spans="1:6" ht="16.5">
      <c r="A21" s="72" t="s">
        <v>19</v>
      </c>
      <c r="B21" s="399">
        <f>SUM(B19,B20)</f>
        <v>6811</v>
      </c>
      <c r="C21" s="399">
        <f>SUM(C19,C20)</f>
        <v>6718.01</v>
      </c>
      <c r="D21" s="392">
        <f>C21-B21</f>
        <v>-92.98999999999978</v>
      </c>
      <c r="E21" s="395">
        <f>D21/B21</f>
        <v>-0.01365291440317131</v>
      </c>
      <c r="F21" s="59" t="s">
        <v>168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45" t="s">
        <v>326</v>
      </c>
      <c r="B24" s="645"/>
      <c r="C24" s="645"/>
      <c r="D24" s="645"/>
      <c r="G24" s="330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359"/>
      <c r="B25" s="359"/>
      <c r="C25" s="359"/>
      <c r="D25" s="359"/>
      <c r="F25" s="53"/>
      <c r="G25" s="330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386" t="s">
        <v>144</v>
      </c>
      <c r="B26" s="386" t="s">
        <v>86</v>
      </c>
      <c r="C26" s="386" t="s">
        <v>327</v>
      </c>
      <c r="D26" s="73"/>
      <c r="G26" s="330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0.25" customHeight="1">
      <c r="A27" s="400">
        <v>1</v>
      </c>
      <c r="B27" s="74" t="s">
        <v>145</v>
      </c>
      <c r="C27" s="400">
        <v>220</v>
      </c>
      <c r="G27" s="330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0.25" customHeight="1">
      <c r="A28" s="400">
        <v>2</v>
      </c>
      <c r="B28" s="74" t="s">
        <v>146</v>
      </c>
      <c r="C28" s="400">
        <v>220</v>
      </c>
      <c r="G28" s="330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50" t="s">
        <v>65</v>
      </c>
      <c r="B31" s="650"/>
      <c r="C31" s="650"/>
      <c r="D31" s="668"/>
      <c r="E31" s="668"/>
      <c r="F31" s="331"/>
    </row>
    <row r="32" spans="1:6" ht="19.5" customHeight="1">
      <c r="A32" s="65"/>
      <c r="B32" s="65"/>
      <c r="C32" s="65"/>
      <c r="D32" s="401"/>
      <c r="E32" s="401"/>
      <c r="F32" s="331"/>
    </row>
    <row r="33" spans="1:6" ht="52.5" customHeight="1">
      <c r="A33" s="402" t="s">
        <v>68</v>
      </c>
      <c r="B33" s="386" t="s">
        <v>328</v>
      </c>
      <c r="C33" s="386" t="s">
        <v>329</v>
      </c>
      <c r="D33" s="386" t="s">
        <v>5</v>
      </c>
      <c r="E33" s="332" t="s">
        <v>60</v>
      </c>
      <c r="F33" s="331"/>
    </row>
    <row r="34" spans="1:5" ht="18" customHeight="1">
      <c r="A34" s="403" t="s">
        <v>27</v>
      </c>
      <c r="B34" s="404">
        <v>220</v>
      </c>
      <c r="C34" s="405">
        <v>223</v>
      </c>
      <c r="D34" s="406">
        <f>C34-B34</f>
        <v>3</v>
      </c>
      <c r="E34" s="407">
        <f>D34/B34</f>
        <v>0.013636363636363636</v>
      </c>
    </row>
    <row r="35" spans="1:5" ht="18" customHeight="1">
      <c r="A35" s="403" t="s">
        <v>87</v>
      </c>
      <c r="B35" s="404">
        <v>220</v>
      </c>
      <c r="C35" s="405">
        <v>223</v>
      </c>
      <c r="D35" s="406">
        <f>C35-B35</f>
        <v>3</v>
      </c>
      <c r="E35" s="407">
        <f>D35/B35</f>
        <v>0.013636363636363636</v>
      </c>
    </row>
    <row r="36" spans="1:5" ht="18" customHeight="1">
      <c r="A36" s="403" t="s">
        <v>85</v>
      </c>
      <c r="B36" s="404">
        <f>AVERAGE(B34:B35)</f>
        <v>220</v>
      </c>
      <c r="C36" s="406">
        <f>AVERAGE(C34:C35)</f>
        <v>223</v>
      </c>
      <c r="D36" s="406">
        <f>(D34+D35)/2</f>
        <v>3</v>
      </c>
      <c r="E36" s="407">
        <f>D36/B36</f>
        <v>0.013636363636363636</v>
      </c>
    </row>
    <row r="37" spans="1:5" ht="16.5">
      <c r="A37" s="75"/>
      <c r="B37" s="360"/>
      <c r="C37" s="360"/>
      <c r="D37" s="361"/>
      <c r="E37" s="362"/>
    </row>
    <row r="38" spans="1:5" ht="16.5">
      <c r="A38" s="75"/>
      <c r="B38" s="360"/>
      <c r="C38" s="360"/>
      <c r="D38" s="361"/>
      <c r="E38" s="362"/>
    </row>
    <row r="39" spans="1:5" ht="17.25">
      <c r="A39" s="650" t="s">
        <v>88</v>
      </c>
      <c r="B39" s="650"/>
      <c r="C39" s="650"/>
      <c r="D39" s="650"/>
      <c r="E39" s="363"/>
    </row>
    <row r="40" spans="1:5" ht="17.25">
      <c r="A40" s="65"/>
      <c r="B40" s="65"/>
      <c r="C40" s="65"/>
      <c r="D40" s="65"/>
      <c r="E40" s="363"/>
    </row>
    <row r="41" spans="1:5" ht="17.25">
      <c r="A41" s="650" t="s">
        <v>330</v>
      </c>
      <c r="B41" s="650"/>
      <c r="C41" s="650"/>
      <c r="D41" s="650"/>
      <c r="E41" s="363"/>
    </row>
    <row r="42" spans="1:5" ht="17.25">
      <c r="A42" s="65"/>
      <c r="B42" s="65"/>
      <c r="C42" s="65"/>
      <c r="D42" s="65"/>
      <c r="E42" s="363"/>
    </row>
    <row r="43" spans="1:20" s="71" customFormat="1" ht="57.75" customHeight="1">
      <c r="A43" s="386" t="s">
        <v>68</v>
      </c>
      <c r="B43" s="386" t="s">
        <v>62</v>
      </c>
      <c r="C43" s="386" t="s">
        <v>331</v>
      </c>
      <c r="D43" s="386" t="s">
        <v>63</v>
      </c>
      <c r="E43" s="332" t="s">
        <v>60</v>
      </c>
      <c r="F43" s="68"/>
      <c r="G43" s="69"/>
      <c r="H43" s="69"/>
      <c r="I43" s="69"/>
      <c r="J43" s="76"/>
      <c r="K43" s="76"/>
      <c r="L43" s="76"/>
      <c r="M43" s="76"/>
      <c r="N43" s="76"/>
      <c r="O43" s="76"/>
      <c r="P43" s="69"/>
      <c r="Q43" s="70"/>
      <c r="R43" s="70"/>
      <c r="S43" s="70"/>
      <c r="T43" s="70"/>
    </row>
    <row r="44" spans="1:20" s="71" customFormat="1" ht="15.75">
      <c r="A44" s="396" t="s">
        <v>27</v>
      </c>
      <c r="B44" s="408">
        <f>B19*B34</f>
        <v>896060</v>
      </c>
      <c r="C44" s="409">
        <v>983381</v>
      </c>
      <c r="D44" s="410">
        <f>C44-B44</f>
        <v>87321</v>
      </c>
      <c r="E44" s="411">
        <f>D44/B44</f>
        <v>0.09744994754815525</v>
      </c>
      <c r="F44" s="68"/>
      <c r="H44" s="69"/>
      <c r="I44" s="69"/>
      <c r="J44" s="76"/>
      <c r="K44" s="76"/>
      <c r="L44" s="76"/>
      <c r="M44" s="76"/>
      <c r="N44" s="76"/>
      <c r="O44" s="76"/>
      <c r="P44" s="76"/>
      <c r="Q44" s="70"/>
      <c r="R44" s="70"/>
      <c r="S44" s="69"/>
      <c r="T44" s="70"/>
    </row>
    <row r="45" spans="1:20" s="71" customFormat="1" ht="15.75">
      <c r="A45" s="396" t="s">
        <v>87</v>
      </c>
      <c r="B45" s="410">
        <f>B20*B35</f>
        <v>602360</v>
      </c>
      <c r="C45" s="410">
        <v>494584</v>
      </c>
      <c r="D45" s="410">
        <f>C45-B45</f>
        <v>-107776</v>
      </c>
      <c r="E45" s="411">
        <f>D45/B45</f>
        <v>-0.17892290324722757</v>
      </c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77"/>
      <c r="Q45" s="70"/>
      <c r="R45" s="70"/>
      <c r="S45" s="69"/>
      <c r="T45" s="70"/>
    </row>
    <row r="46" spans="1:5" ht="16.5">
      <c r="A46" s="396" t="s">
        <v>19</v>
      </c>
      <c r="B46" s="412">
        <f>SUM(B44,B45)</f>
        <v>1498420</v>
      </c>
      <c r="C46" s="412">
        <f>SUM(C44,C45)</f>
        <v>1477965</v>
      </c>
      <c r="D46" s="410">
        <f>C46-B46</f>
        <v>-20455</v>
      </c>
      <c r="E46" s="411">
        <f>D46/B46</f>
        <v>-0.01365104576820918</v>
      </c>
    </row>
    <row r="47" spans="1:5" ht="16.5">
      <c r="A47" s="75"/>
      <c r="B47" s="360"/>
      <c r="C47" s="360"/>
      <c r="D47" s="361"/>
      <c r="E47" s="413"/>
    </row>
    <row r="48" spans="1:5" ht="14.25" customHeight="1">
      <c r="A48" s="414"/>
      <c r="B48" s="78"/>
      <c r="C48" s="78"/>
      <c r="D48" s="361"/>
      <c r="E48" s="413"/>
    </row>
    <row r="49" spans="1:16" ht="26.25" customHeight="1">
      <c r="A49" s="650" t="s">
        <v>332</v>
      </c>
      <c r="B49" s="650"/>
      <c r="C49" s="650"/>
      <c r="D49" s="650"/>
      <c r="E49" s="650"/>
      <c r="F49" s="650"/>
      <c r="G49" s="650"/>
      <c r="H49" s="650"/>
      <c r="I49" s="650"/>
      <c r="J49" s="650"/>
      <c r="K49" s="79"/>
      <c r="L49" s="79"/>
      <c r="M49" s="79"/>
      <c r="N49" s="79"/>
      <c r="O49" s="79"/>
      <c r="P49" s="53"/>
    </row>
    <row r="50" spans="1:16" ht="26.25" customHeight="1">
      <c r="A50" s="65"/>
      <c r="B50" s="65"/>
      <c r="C50" s="65"/>
      <c r="D50" s="65"/>
      <c r="E50" s="65"/>
      <c r="F50" s="387"/>
      <c r="G50" s="388"/>
      <c r="H50" s="65"/>
      <c r="I50" s="65"/>
      <c r="J50" s="65"/>
      <c r="K50" s="79"/>
      <c r="L50" s="79"/>
      <c r="M50" s="79"/>
      <c r="N50" s="79"/>
      <c r="O50" s="79"/>
      <c r="P50" s="53"/>
    </row>
    <row r="51" spans="1:16" ht="51" customHeight="1">
      <c r="A51" s="386" t="s">
        <v>68</v>
      </c>
      <c r="B51" s="386" t="s">
        <v>333</v>
      </c>
      <c r="C51" s="638" t="s">
        <v>404</v>
      </c>
      <c r="D51" s="638"/>
      <c r="E51" s="386" t="s">
        <v>97</v>
      </c>
      <c r="F51" s="389"/>
      <c r="G51" s="390"/>
      <c r="H51" s="73"/>
      <c r="I51" s="73"/>
      <c r="J51" s="73"/>
      <c r="K51" s="53"/>
      <c r="L51" s="53"/>
      <c r="M51" s="53"/>
      <c r="N51" s="53"/>
      <c r="O51" s="53"/>
      <c r="P51" s="53"/>
    </row>
    <row r="52" spans="1:16" ht="21" customHeight="1">
      <c r="A52" s="391" t="s">
        <v>98</v>
      </c>
      <c r="B52" s="392">
        <f>B19*C27</f>
        <v>896060</v>
      </c>
      <c r="C52" s="393">
        <v>983381</v>
      </c>
      <c r="D52" s="394"/>
      <c r="E52" s="395">
        <f>C52/B52</f>
        <v>1.0974499475481552</v>
      </c>
      <c r="G52" s="330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391" t="s">
        <v>99</v>
      </c>
      <c r="B53" s="392">
        <f>B20*C28</f>
        <v>602360</v>
      </c>
      <c r="C53" s="393">
        <v>494854</v>
      </c>
      <c r="D53" s="394"/>
      <c r="E53" s="395">
        <f>C53/B53</f>
        <v>0.8215253336874958</v>
      </c>
      <c r="G53" s="69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396" t="s">
        <v>61</v>
      </c>
      <c r="B54" s="392">
        <f>SUM(B52,B53)</f>
        <v>1498420</v>
      </c>
      <c r="C54" s="663">
        <f>SUM(C52,C53)</f>
        <v>1478235</v>
      </c>
      <c r="D54" s="664"/>
      <c r="E54" s="395">
        <f>C54/B54</f>
        <v>0.9865291440317134</v>
      </c>
      <c r="G54" s="80"/>
      <c r="H54" s="81"/>
      <c r="I54" s="81"/>
      <c r="J54" s="53"/>
      <c r="K54" s="53"/>
      <c r="L54" s="53"/>
      <c r="M54" s="53"/>
      <c r="N54" s="53"/>
      <c r="O54" s="53"/>
      <c r="P54" s="53"/>
    </row>
    <row r="55" spans="1:20" s="71" customFormat="1" ht="15" customHeight="1">
      <c r="A55" s="415"/>
      <c r="B55" s="415"/>
      <c r="C55" s="416"/>
      <c r="D55" s="416"/>
      <c r="E55" s="362"/>
      <c r="F55" s="5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70"/>
      <c r="T55" s="70"/>
    </row>
    <row r="56" spans="1:16" s="57" customFormat="1" ht="15">
      <c r="A56" s="1"/>
      <c r="B56" s="82"/>
      <c r="C56" s="82"/>
      <c r="D56" s="83"/>
      <c r="E56" s="83"/>
      <c r="F56" s="59"/>
      <c r="G56" s="84"/>
      <c r="H56" s="85"/>
      <c r="I56" s="85"/>
      <c r="J56" s="85"/>
      <c r="K56" s="85"/>
      <c r="L56" s="85"/>
      <c r="M56" s="85"/>
      <c r="N56" s="85"/>
      <c r="O56" s="85"/>
      <c r="P56" s="85"/>
    </row>
    <row r="57" spans="1:16" s="57" customFormat="1" ht="15">
      <c r="A57" s="1"/>
      <c r="B57" s="82"/>
      <c r="C57" s="82"/>
      <c r="D57" s="83"/>
      <c r="E57" s="83"/>
      <c r="F57" s="59"/>
      <c r="G57" s="84"/>
      <c r="H57" s="85"/>
      <c r="I57" s="85"/>
      <c r="J57" s="85"/>
      <c r="K57" s="85"/>
      <c r="L57" s="85"/>
      <c r="M57" s="85"/>
      <c r="N57" s="85"/>
      <c r="O57" s="85"/>
      <c r="P57" s="85"/>
    </row>
    <row r="58" spans="1:16" s="57" customFormat="1" ht="15">
      <c r="A58" s="1"/>
      <c r="B58" s="82"/>
      <c r="C58" s="82"/>
      <c r="D58" s="83"/>
      <c r="E58" s="83"/>
      <c r="F58" s="59"/>
      <c r="G58" s="84"/>
      <c r="H58" s="85"/>
      <c r="I58" s="85"/>
      <c r="J58" s="85"/>
      <c r="K58" s="85"/>
      <c r="L58" s="85"/>
      <c r="M58" s="85"/>
      <c r="N58" s="85"/>
      <c r="O58" s="85"/>
      <c r="P58" s="85"/>
    </row>
    <row r="59" spans="1:20" ht="18" customHeight="1">
      <c r="A59" s="650" t="s">
        <v>154</v>
      </c>
      <c r="B59" s="650"/>
      <c r="C59" s="650"/>
      <c r="D59" s="417"/>
      <c r="E59" s="418"/>
      <c r="F59" s="389"/>
      <c r="G59" s="364"/>
      <c r="H59" s="86"/>
      <c r="I59" s="86"/>
      <c r="J59" s="86"/>
      <c r="K59" s="86"/>
      <c r="L59" s="86"/>
      <c r="M59" s="86"/>
      <c r="N59" s="86"/>
      <c r="O59" s="86"/>
      <c r="P59" s="86"/>
      <c r="Q59" s="81"/>
      <c r="R59" s="81"/>
      <c r="S59" s="81"/>
      <c r="T59" s="81"/>
    </row>
    <row r="60" spans="1:20" ht="18" customHeight="1">
      <c r="A60" s="65"/>
      <c r="B60" s="65"/>
      <c r="C60" s="65"/>
      <c r="D60" s="417"/>
      <c r="E60" s="418"/>
      <c r="F60" s="389"/>
      <c r="G60" s="364"/>
      <c r="H60" s="86"/>
      <c r="I60" s="86"/>
      <c r="J60" s="86"/>
      <c r="K60" s="86"/>
      <c r="L60" s="86"/>
      <c r="M60" s="86"/>
      <c r="N60" s="86"/>
      <c r="O60" s="86"/>
      <c r="P60" s="86"/>
      <c r="Q60" s="81"/>
      <c r="R60" s="81"/>
      <c r="S60" s="81"/>
      <c r="T60" s="81"/>
    </row>
    <row r="61" spans="1:20" ht="18" customHeight="1">
      <c r="A61" s="650" t="s">
        <v>306</v>
      </c>
      <c r="B61" s="650"/>
      <c r="C61" s="650"/>
      <c r="D61" s="650"/>
      <c r="E61" s="650"/>
      <c r="F61" s="650"/>
      <c r="G61" s="650"/>
      <c r="H61" s="79"/>
      <c r="I61" s="79"/>
      <c r="J61" s="79"/>
      <c r="K61" s="79"/>
      <c r="L61" s="79"/>
      <c r="M61" s="79"/>
      <c r="N61" s="79"/>
      <c r="O61" s="79"/>
      <c r="P61" s="419"/>
      <c r="Q61" s="79"/>
      <c r="R61" s="79"/>
      <c r="S61" s="79"/>
      <c r="T61" s="79"/>
    </row>
    <row r="62" spans="1:20" ht="18" customHeight="1">
      <c r="A62" s="65"/>
      <c r="B62" s="65"/>
      <c r="C62" s="65"/>
      <c r="D62" s="65"/>
      <c r="E62" s="65"/>
      <c r="F62" s="387"/>
      <c r="G62" s="388"/>
      <c r="H62" s="79"/>
      <c r="I62" s="79"/>
      <c r="J62" s="79"/>
      <c r="K62" s="79"/>
      <c r="L62" s="79"/>
      <c r="M62" s="79"/>
      <c r="N62" s="79"/>
      <c r="O62" s="79"/>
      <c r="P62" s="419"/>
      <c r="Q62" s="79"/>
      <c r="R62" s="79"/>
      <c r="S62" s="79"/>
      <c r="T62" s="79"/>
    </row>
    <row r="63" spans="1:20" s="305" customFormat="1" ht="43.5" customHeight="1">
      <c r="A63" s="386" t="s">
        <v>2</v>
      </c>
      <c r="B63" s="386" t="s">
        <v>69</v>
      </c>
      <c r="C63" s="386" t="s">
        <v>70</v>
      </c>
      <c r="D63" s="386" t="s">
        <v>101</v>
      </c>
      <c r="E63" s="420" t="s">
        <v>71</v>
      </c>
      <c r="F63" s="421" t="s">
        <v>72</v>
      </c>
      <c r="G63" s="422"/>
      <c r="H63" s="423"/>
      <c r="I63" s="423"/>
      <c r="J63" s="423"/>
      <c r="K63" s="423"/>
      <c r="L63" s="423"/>
      <c r="M63" s="423"/>
      <c r="N63" s="423"/>
      <c r="O63" s="423"/>
      <c r="P63" s="423"/>
      <c r="Q63" s="424"/>
      <c r="R63" s="424"/>
      <c r="S63" s="424"/>
      <c r="T63" s="424"/>
    </row>
    <row r="64" spans="1:20" ht="16.5" customHeight="1">
      <c r="A64" s="425">
        <v>1</v>
      </c>
      <c r="B64" s="74" t="s">
        <v>302</v>
      </c>
      <c r="C64" s="426">
        <v>15</v>
      </c>
      <c r="D64" s="74">
        <v>15</v>
      </c>
      <c r="E64" s="426">
        <f>C64-D64</f>
        <v>0</v>
      </c>
      <c r="F64" s="427">
        <f>E64/C64</f>
        <v>0</v>
      </c>
      <c r="G64" s="87"/>
      <c r="H64" s="86"/>
      <c r="I64" s="86"/>
      <c r="J64" s="86"/>
      <c r="K64" s="86"/>
      <c r="L64" s="86"/>
      <c r="M64" s="86"/>
      <c r="N64" s="86"/>
      <c r="O64" s="86"/>
      <c r="P64" s="86"/>
      <c r="Q64" s="81"/>
      <c r="R64" s="81"/>
      <c r="S64" s="81"/>
      <c r="T64" s="81"/>
    </row>
    <row r="65" spans="1:20" ht="22.5" customHeight="1">
      <c r="A65" s="396"/>
      <c r="B65" s="428" t="s">
        <v>19</v>
      </c>
      <c r="C65" s="426">
        <f>SUM(C64:C64)</f>
        <v>15</v>
      </c>
      <c r="D65" s="426">
        <f>SUM(D64:D64)</f>
        <v>15</v>
      </c>
      <c r="E65" s="426">
        <f>C65-D65</f>
        <v>0</v>
      </c>
      <c r="F65" s="427">
        <f>E65/C65</f>
        <v>0</v>
      </c>
      <c r="G65" s="87"/>
      <c r="H65" s="86"/>
      <c r="I65" s="86"/>
      <c r="J65" s="86"/>
      <c r="K65" s="86"/>
      <c r="L65" s="86"/>
      <c r="M65" s="86"/>
      <c r="N65" s="86"/>
      <c r="O65" s="86"/>
      <c r="P65" s="86"/>
      <c r="Q65" s="81"/>
      <c r="R65" s="81"/>
      <c r="S65" s="81"/>
      <c r="T65" s="81"/>
    </row>
    <row r="66" spans="1:20" ht="22.5" customHeight="1">
      <c r="A66" s="75"/>
      <c r="B66" s="429"/>
      <c r="C66" s="430"/>
      <c r="D66" s="430"/>
      <c r="E66" s="430"/>
      <c r="F66" s="431"/>
      <c r="G66" s="87"/>
      <c r="H66" s="86"/>
      <c r="I66" s="86"/>
      <c r="J66" s="86"/>
      <c r="K66" s="86"/>
      <c r="L66" s="86"/>
      <c r="M66" s="86"/>
      <c r="N66" s="86"/>
      <c r="O66" s="86"/>
      <c r="P66" s="86"/>
      <c r="Q66" s="81"/>
      <c r="R66" s="81"/>
      <c r="S66" s="81"/>
      <c r="T66" s="81"/>
    </row>
    <row r="67" spans="1:20" ht="22.5" customHeight="1">
      <c r="A67" s="75"/>
      <c r="B67" s="429"/>
      <c r="C67" s="430"/>
      <c r="D67" s="430"/>
      <c r="E67" s="430"/>
      <c r="F67" s="431"/>
      <c r="G67" s="87"/>
      <c r="H67" s="86"/>
      <c r="I67" s="86"/>
      <c r="J67" s="86"/>
      <c r="K67" s="86"/>
      <c r="L67" s="86"/>
      <c r="M67" s="86"/>
      <c r="N67" s="86"/>
      <c r="O67" s="86"/>
      <c r="P67" s="86"/>
      <c r="Q67" s="81"/>
      <c r="R67" s="81"/>
      <c r="S67" s="81"/>
      <c r="T67" s="81"/>
    </row>
    <row r="68" spans="1:20" ht="12.75" customHeight="1">
      <c r="A68" s="1"/>
      <c r="B68" s="88"/>
      <c r="C68" s="432"/>
      <c r="D68" s="432"/>
      <c r="E68" s="433"/>
      <c r="F68" s="89"/>
      <c r="G68" s="87"/>
      <c r="H68" s="86"/>
      <c r="I68" s="86"/>
      <c r="J68" s="86"/>
      <c r="K68" s="86"/>
      <c r="L68" s="86"/>
      <c r="M68" s="86"/>
      <c r="N68" s="86"/>
      <c r="O68" s="86"/>
      <c r="P68" s="86"/>
      <c r="Q68" s="81"/>
      <c r="R68" s="81"/>
      <c r="S68" s="81"/>
      <c r="T68" s="81"/>
    </row>
    <row r="69" spans="1:20" ht="21.75" customHeight="1">
      <c r="A69" s="650" t="s">
        <v>307</v>
      </c>
      <c r="B69" s="650"/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</row>
    <row r="70" spans="1:20" ht="21.75" customHeight="1">
      <c r="A70" s="65"/>
      <c r="B70" s="65"/>
      <c r="C70" s="65"/>
      <c r="D70" s="65"/>
      <c r="E70" s="65"/>
      <c r="F70" s="387"/>
      <c r="G70" s="38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7" s="305" customFormat="1" ht="45.75" customHeight="1">
      <c r="A71" s="386" t="s">
        <v>2</v>
      </c>
      <c r="B71" s="386" t="s">
        <v>69</v>
      </c>
      <c r="C71" s="386" t="s">
        <v>70</v>
      </c>
      <c r="D71" s="386" t="s">
        <v>101</v>
      </c>
      <c r="E71" s="420" t="s">
        <v>71</v>
      </c>
      <c r="F71" s="421" t="s">
        <v>72</v>
      </c>
      <c r="G71" s="422"/>
      <c r="H71" s="434"/>
      <c r="I71" s="434"/>
      <c r="J71" s="434"/>
      <c r="K71" s="434"/>
      <c r="L71" s="434"/>
      <c r="M71" s="434"/>
      <c r="N71" s="434"/>
      <c r="O71" s="435"/>
      <c r="P71" s="435"/>
      <c r="Q71" s="436"/>
      <c r="R71" s="436"/>
      <c r="S71" s="436"/>
      <c r="T71" s="436"/>
      <c r="U71" s="188"/>
      <c r="V71" s="188"/>
      <c r="W71" s="188"/>
      <c r="X71" s="304"/>
      <c r="Y71" s="188"/>
      <c r="Z71" s="188"/>
      <c r="AA71" s="188"/>
    </row>
    <row r="72" spans="1:27" ht="18" customHeight="1">
      <c r="A72" s="425">
        <v>1</v>
      </c>
      <c r="B72" s="74" t="s">
        <v>302</v>
      </c>
      <c r="C72" s="426">
        <v>24</v>
      </c>
      <c r="D72" s="426">
        <v>24</v>
      </c>
      <c r="E72" s="74">
        <f>C72-D72</f>
        <v>0</v>
      </c>
      <c r="F72" s="427">
        <f>E72/C72</f>
        <v>0</v>
      </c>
      <c r="G72" s="365"/>
      <c r="H72" s="94"/>
      <c r="I72" s="94"/>
      <c r="J72" s="94"/>
      <c r="K72" s="94"/>
      <c r="L72" s="94"/>
      <c r="M72" s="94"/>
      <c r="N72" s="94"/>
      <c r="O72" s="95"/>
      <c r="P72" s="437"/>
      <c r="Q72" s="360"/>
      <c r="R72" s="360"/>
      <c r="S72" s="438"/>
      <c r="T72" s="360"/>
      <c r="U72" s="96"/>
      <c r="V72" s="96"/>
      <c r="W72" s="96"/>
      <c r="X72" s="82"/>
      <c r="Y72" s="97"/>
      <c r="Z72" s="82"/>
      <c r="AA72" s="82"/>
    </row>
    <row r="73" spans="1:27" ht="18" customHeight="1">
      <c r="A73" s="396"/>
      <c r="B73" s="428" t="s">
        <v>19</v>
      </c>
      <c r="C73" s="426">
        <f>SUM(C72:C72)</f>
        <v>24</v>
      </c>
      <c r="D73" s="426">
        <f>SUM(D72:D72)</f>
        <v>24</v>
      </c>
      <c r="E73" s="74">
        <f>C73-D73</f>
        <v>0</v>
      </c>
      <c r="F73" s="427">
        <f>E73/C73</f>
        <v>0</v>
      </c>
      <c r="G73" s="365"/>
      <c r="H73" s="94"/>
      <c r="I73" s="94"/>
      <c r="J73" s="94"/>
      <c r="K73" s="94"/>
      <c r="L73" s="94"/>
      <c r="M73" s="94"/>
      <c r="N73" s="94"/>
      <c r="O73" s="95"/>
      <c r="P73" s="95"/>
      <c r="Q73" s="98"/>
      <c r="R73" s="98"/>
      <c r="S73" s="98"/>
      <c r="T73" s="98"/>
      <c r="U73" s="82"/>
      <c r="V73" s="82"/>
      <c r="W73" s="82"/>
      <c r="X73" s="82"/>
      <c r="Y73" s="99"/>
      <c r="Z73" s="82"/>
      <c r="AA73" s="82"/>
    </row>
    <row r="74" spans="1:27" ht="18" customHeight="1">
      <c r="A74" s="439"/>
      <c r="B74" s="88"/>
      <c r="C74" s="100"/>
      <c r="D74" s="100"/>
      <c r="E74" s="101"/>
      <c r="F74" s="440"/>
      <c r="G74" s="365"/>
      <c r="H74" s="94"/>
      <c r="I74" s="94"/>
      <c r="J74" s="94"/>
      <c r="K74" s="94"/>
      <c r="L74" s="94"/>
      <c r="M74" s="94"/>
      <c r="N74" s="94"/>
      <c r="O74" s="95"/>
      <c r="P74" s="95"/>
      <c r="Q74" s="98"/>
      <c r="R74" s="98"/>
      <c r="S74" s="98"/>
      <c r="T74" s="98"/>
      <c r="U74" s="82"/>
      <c r="V74" s="82"/>
      <c r="W74" s="82"/>
      <c r="X74" s="82"/>
      <c r="Y74" s="99"/>
      <c r="Z74" s="82"/>
      <c r="AA74" s="82"/>
    </row>
    <row r="75" spans="1:27" ht="19.5" customHeight="1">
      <c r="A75" s="439"/>
      <c r="B75" s="441"/>
      <c r="C75" s="441"/>
      <c r="D75" s="441"/>
      <c r="E75" s="441"/>
      <c r="F75" s="102"/>
      <c r="G75" s="365"/>
      <c r="H75" s="94"/>
      <c r="I75" s="94"/>
      <c r="J75" s="94"/>
      <c r="K75" s="94"/>
      <c r="L75" s="94"/>
      <c r="M75" s="94"/>
      <c r="N75" s="94"/>
      <c r="O75" s="95"/>
      <c r="P75" s="95"/>
      <c r="Q75" s="98"/>
      <c r="R75" s="98"/>
      <c r="S75" s="98"/>
      <c r="T75" s="98"/>
      <c r="U75" s="82"/>
      <c r="V75" s="82"/>
      <c r="W75" s="82"/>
      <c r="X75" s="82"/>
      <c r="Y75" s="82"/>
      <c r="Z75" s="82"/>
      <c r="AA75" s="82"/>
    </row>
    <row r="76" spans="1:27" s="73" customFormat="1" ht="16.5">
      <c r="A76" s="650" t="s">
        <v>334</v>
      </c>
      <c r="B76" s="650"/>
      <c r="C76" s="650"/>
      <c r="D76" s="650"/>
      <c r="E76" s="650"/>
      <c r="F76" s="650"/>
      <c r="G76" s="650"/>
      <c r="H76" s="65"/>
      <c r="I76" s="65"/>
      <c r="J76" s="65"/>
      <c r="K76" s="65"/>
      <c r="L76" s="65"/>
      <c r="M76" s="65"/>
      <c r="N76" s="65"/>
      <c r="O76" s="65"/>
      <c r="P76" s="103"/>
      <c r="Q76" s="65"/>
      <c r="R76" s="65"/>
      <c r="S76" s="65"/>
      <c r="T76" s="65"/>
      <c r="U76" s="104"/>
      <c r="V76" s="104"/>
      <c r="W76" s="104"/>
      <c r="X76" s="104"/>
      <c r="Y76" s="104"/>
      <c r="Z76" s="104"/>
      <c r="AA76" s="104"/>
    </row>
    <row r="77" spans="1:27" s="73" customFormat="1" ht="64.5" customHeight="1">
      <c r="A77" s="386" t="s">
        <v>2</v>
      </c>
      <c r="B77" s="386" t="s">
        <v>69</v>
      </c>
      <c r="C77" s="386" t="s">
        <v>336</v>
      </c>
      <c r="D77" s="402" t="s">
        <v>100</v>
      </c>
      <c r="E77" s="442" t="s">
        <v>5</v>
      </c>
      <c r="F77" s="443" t="s">
        <v>6</v>
      </c>
      <c r="G77" s="364"/>
      <c r="H77" s="90"/>
      <c r="I77" s="90"/>
      <c r="J77" s="90"/>
      <c r="K77" s="90"/>
      <c r="L77" s="90"/>
      <c r="M77" s="90"/>
      <c r="N77" s="90"/>
      <c r="O77" s="91"/>
      <c r="P77" s="91"/>
      <c r="Q77" s="92"/>
      <c r="R77" s="92"/>
      <c r="S77" s="92"/>
      <c r="T77" s="92"/>
      <c r="U77" s="104"/>
      <c r="V77" s="104"/>
      <c r="W77" s="104"/>
      <c r="X77" s="104"/>
      <c r="Y77" s="104"/>
      <c r="Z77" s="104"/>
      <c r="AA77" s="104"/>
    </row>
    <row r="78" spans="1:20" ht="16.5">
      <c r="A78" s="105">
        <v>1</v>
      </c>
      <c r="B78" s="74" t="s">
        <v>302</v>
      </c>
      <c r="C78" s="426">
        <v>4073</v>
      </c>
      <c r="D78" s="444">
        <v>4469.9</v>
      </c>
      <c r="E78" s="445">
        <f>D78-C78</f>
        <v>396.89999999999964</v>
      </c>
      <c r="F78" s="446">
        <f>E78/C78</f>
        <v>0.09744659955806521</v>
      </c>
      <c r="G78" s="365"/>
      <c r="H78" s="94"/>
      <c r="I78" s="94"/>
      <c r="J78" s="94"/>
      <c r="K78" s="94"/>
      <c r="L78" s="94"/>
      <c r="M78" s="94"/>
      <c r="N78" s="94"/>
      <c r="O78" s="94"/>
      <c r="P78" s="94"/>
      <c r="Q78" s="106"/>
      <c r="R78" s="106"/>
      <c r="S78" s="106"/>
      <c r="T78" s="106"/>
    </row>
    <row r="79" spans="1:20" ht="16.5">
      <c r="A79" s="396"/>
      <c r="B79" s="428" t="s">
        <v>19</v>
      </c>
      <c r="C79" s="444">
        <f>SUM(C78:C78)</f>
        <v>4073</v>
      </c>
      <c r="D79" s="444">
        <f>SUM(D78:D78)</f>
        <v>4469.9</v>
      </c>
      <c r="E79" s="445">
        <f>D79-C79</f>
        <v>396.89999999999964</v>
      </c>
      <c r="F79" s="446">
        <f>E79/C79</f>
        <v>0.09744659955806521</v>
      </c>
      <c r="G79" s="366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108"/>
      <c r="S79" s="108"/>
      <c r="T79" s="108"/>
    </row>
    <row r="80" spans="1:20" ht="16.5">
      <c r="A80" s="75"/>
      <c r="B80" s="429"/>
      <c r="C80" s="447"/>
      <c r="D80" s="447"/>
      <c r="E80" s="109"/>
      <c r="F80" s="448"/>
      <c r="G80" s="366"/>
      <c r="H80" s="107"/>
      <c r="I80" s="107"/>
      <c r="J80" s="107"/>
      <c r="K80" s="107"/>
      <c r="L80" s="107"/>
      <c r="M80" s="107"/>
      <c r="N80" s="107"/>
      <c r="O80" s="107"/>
      <c r="P80" s="107"/>
      <c r="Q80" s="108"/>
      <c r="R80" s="108"/>
      <c r="S80" s="108"/>
      <c r="T80" s="108"/>
    </row>
    <row r="81" spans="1:20" ht="16.5">
      <c r="A81" s="75"/>
      <c r="B81" s="429"/>
      <c r="C81" s="447"/>
      <c r="D81" s="447"/>
      <c r="E81" s="109"/>
      <c r="F81" s="448"/>
      <c r="G81" s="366"/>
      <c r="H81" s="107"/>
      <c r="I81" s="107"/>
      <c r="J81" s="107"/>
      <c r="K81" s="107"/>
      <c r="L81" s="107"/>
      <c r="M81" s="107"/>
      <c r="N81" s="107"/>
      <c r="O81" s="107"/>
      <c r="P81" s="107"/>
      <c r="Q81" s="108"/>
      <c r="R81" s="108"/>
      <c r="S81" s="108"/>
      <c r="T81" s="108"/>
    </row>
    <row r="82" spans="1:20" ht="12.75" customHeight="1">
      <c r="A82" s="1"/>
      <c r="B82" s="4"/>
      <c r="C82" s="4"/>
      <c r="D82" s="100"/>
      <c r="E82" s="4"/>
      <c r="F82" s="89"/>
      <c r="G82" s="87"/>
      <c r="H82" s="86"/>
      <c r="I82" s="86"/>
      <c r="J82" s="86"/>
      <c r="K82" s="86"/>
      <c r="L82" s="86"/>
      <c r="M82" s="86"/>
      <c r="N82" s="86"/>
      <c r="O82" s="86"/>
      <c r="P82" s="86"/>
      <c r="Q82" s="81"/>
      <c r="R82" s="81"/>
      <c r="S82" s="81"/>
      <c r="T82" s="81"/>
    </row>
    <row r="83" spans="1:20" s="73" customFormat="1" ht="27" customHeight="1">
      <c r="A83" s="650" t="s">
        <v>335</v>
      </c>
      <c r="B83" s="650"/>
      <c r="C83" s="650"/>
      <c r="D83" s="650"/>
      <c r="E83" s="650"/>
      <c r="F83" s="650"/>
      <c r="G83" s="364"/>
      <c r="H83" s="90"/>
      <c r="I83" s="90"/>
      <c r="J83" s="90"/>
      <c r="K83" s="90"/>
      <c r="L83" s="90"/>
      <c r="M83" s="90"/>
      <c r="N83" s="90"/>
      <c r="O83" s="90"/>
      <c r="P83" s="90"/>
      <c r="Q83" s="110"/>
      <c r="R83" s="110"/>
      <c r="S83" s="110"/>
      <c r="T83" s="110"/>
    </row>
    <row r="84" spans="1:20" s="73" customFormat="1" ht="62.25" customHeight="1">
      <c r="A84" s="386" t="s">
        <v>2</v>
      </c>
      <c r="B84" s="386" t="s">
        <v>69</v>
      </c>
      <c r="C84" s="386" t="s">
        <v>336</v>
      </c>
      <c r="D84" s="386" t="s">
        <v>100</v>
      </c>
      <c r="E84" s="420" t="s">
        <v>5</v>
      </c>
      <c r="F84" s="421" t="s">
        <v>6</v>
      </c>
      <c r="G84" s="364"/>
      <c r="H84" s="90"/>
      <c r="I84" s="90"/>
      <c r="J84" s="90"/>
      <c r="K84" s="90"/>
      <c r="L84" s="90"/>
      <c r="M84" s="90"/>
      <c r="N84" s="90"/>
      <c r="O84" s="90"/>
      <c r="P84" s="90"/>
      <c r="Q84" s="110"/>
      <c r="R84" s="110"/>
      <c r="S84" s="110"/>
      <c r="T84" s="110"/>
    </row>
    <row r="85" spans="1:20" ht="16.5">
      <c r="A85" s="105">
        <v>1</v>
      </c>
      <c r="B85" s="74" t="s">
        <v>302</v>
      </c>
      <c r="C85" s="74">
        <v>2738</v>
      </c>
      <c r="D85" s="445">
        <v>2248.11</v>
      </c>
      <c r="E85" s="444">
        <f>D85-C85</f>
        <v>-489.8899999999999</v>
      </c>
      <c r="F85" s="427">
        <f>E85/C85</f>
        <v>-0.17892257121986846</v>
      </c>
      <c r="G85" s="87"/>
      <c r="H85" s="86"/>
      <c r="I85" s="86"/>
      <c r="J85" s="86"/>
      <c r="K85" s="86"/>
      <c r="L85" s="86"/>
      <c r="M85" s="86"/>
      <c r="N85" s="86"/>
      <c r="O85" s="86"/>
      <c r="P85" s="86"/>
      <c r="Q85" s="81"/>
      <c r="R85" s="81"/>
      <c r="S85" s="81"/>
      <c r="T85" s="81"/>
    </row>
    <row r="86" spans="1:20" ht="17.25" customHeight="1">
      <c r="A86" s="396"/>
      <c r="B86" s="428" t="s">
        <v>19</v>
      </c>
      <c r="C86" s="444">
        <f>SUM(C85:C85)</f>
        <v>2738</v>
      </c>
      <c r="D86" s="444">
        <f>SUM(D85:D85)</f>
        <v>2248.11</v>
      </c>
      <c r="E86" s="444">
        <f>D86-C86</f>
        <v>-489.8899999999999</v>
      </c>
      <c r="F86" s="427">
        <f>E86/C86</f>
        <v>-0.17892257121986846</v>
      </c>
      <c r="G86" s="87"/>
      <c r="H86" s="86"/>
      <c r="I86" s="86"/>
      <c r="J86" s="86"/>
      <c r="K86" s="86"/>
      <c r="L86" s="86"/>
      <c r="M86" s="86"/>
      <c r="N86" s="86"/>
      <c r="O86" s="86"/>
      <c r="P86" s="86"/>
      <c r="Q86" s="81"/>
      <c r="R86" s="81"/>
      <c r="S86" s="81"/>
      <c r="T86" s="81"/>
    </row>
    <row r="87" spans="1:20" ht="17.25" customHeight="1">
      <c r="A87" s="75"/>
      <c r="B87" s="429"/>
      <c r="C87" s="447"/>
      <c r="D87" s="447"/>
      <c r="E87" s="447"/>
      <c r="F87" s="431"/>
      <c r="G87" s="87"/>
      <c r="H87" s="86"/>
      <c r="I87" s="86"/>
      <c r="J87" s="86"/>
      <c r="K87" s="86"/>
      <c r="L87" s="86"/>
      <c r="M87" s="86"/>
      <c r="N87" s="86"/>
      <c r="O87" s="86"/>
      <c r="P87" s="86"/>
      <c r="Q87" s="81"/>
      <c r="R87" s="81"/>
      <c r="S87" s="81"/>
      <c r="T87" s="81"/>
    </row>
    <row r="88" spans="1:20" ht="12.75" customHeight="1">
      <c r="A88" s="1"/>
      <c r="B88" s="4"/>
      <c r="C88" s="4"/>
      <c r="D88" s="100"/>
      <c r="E88" s="100"/>
      <c r="F88" s="89"/>
      <c r="G88" s="87"/>
      <c r="H88" s="86"/>
      <c r="I88" s="86"/>
      <c r="J88" s="86"/>
      <c r="K88" s="86"/>
      <c r="L88" s="86"/>
      <c r="M88" s="86"/>
      <c r="N88" s="86"/>
      <c r="O88" s="86"/>
      <c r="P88" s="86"/>
      <c r="Q88" s="81"/>
      <c r="R88" s="81"/>
      <c r="S88" s="81"/>
      <c r="T88" s="81"/>
    </row>
    <row r="89" spans="1:20" ht="12.75" customHeight="1">
      <c r="A89" s="1"/>
      <c r="B89" s="4"/>
      <c r="C89" s="4"/>
      <c r="D89" s="100"/>
      <c r="E89" s="100"/>
      <c r="F89" s="89"/>
      <c r="G89" s="87"/>
      <c r="H89" s="86"/>
      <c r="I89" s="86"/>
      <c r="J89" s="86"/>
      <c r="K89" s="86"/>
      <c r="L89" s="86"/>
      <c r="M89" s="86"/>
      <c r="N89" s="86"/>
      <c r="O89" s="86"/>
      <c r="P89" s="86"/>
      <c r="Q89" s="81"/>
      <c r="R89" s="81"/>
      <c r="S89" s="81"/>
      <c r="T89" s="81"/>
    </row>
    <row r="90" spans="1:20" ht="12.75" customHeight="1">
      <c r="A90" s="1"/>
      <c r="B90" s="4"/>
      <c r="C90" s="4"/>
      <c r="D90" s="100"/>
      <c r="E90" s="100"/>
      <c r="F90" s="89"/>
      <c r="G90" s="87"/>
      <c r="H90" s="86"/>
      <c r="I90" s="86"/>
      <c r="J90" s="86"/>
      <c r="K90" s="86"/>
      <c r="L90" s="86"/>
      <c r="M90" s="86"/>
      <c r="N90" s="86"/>
      <c r="O90" s="86"/>
      <c r="P90" s="86"/>
      <c r="Q90" s="81"/>
      <c r="R90" s="81"/>
      <c r="S90" s="81"/>
      <c r="T90" s="81"/>
    </row>
    <row r="91" spans="1:20" ht="17.25">
      <c r="A91" s="449" t="s">
        <v>337</v>
      </c>
      <c r="B91" s="449"/>
      <c r="C91" s="449"/>
      <c r="D91" s="449"/>
      <c r="E91" s="449"/>
      <c r="F91" s="449"/>
      <c r="G91" s="65"/>
      <c r="H91" s="7"/>
      <c r="I91" s="7"/>
      <c r="J91" s="7"/>
      <c r="K91" s="7"/>
      <c r="L91" s="7"/>
      <c r="M91" s="7"/>
      <c r="N91" s="7"/>
      <c r="O91" s="7"/>
      <c r="P91" s="111"/>
      <c r="Q91" s="7"/>
      <c r="R91" s="7"/>
      <c r="S91" s="7"/>
      <c r="T91" s="7"/>
    </row>
    <row r="92" spans="1:20" ht="64.5" customHeight="1">
      <c r="A92" s="386" t="s">
        <v>2</v>
      </c>
      <c r="B92" s="386" t="s">
        <v>69</v>
      </c>
      <c r="C92" s="386" t="s">
        <v>338</v>
      </c>
      <c r="D92" s="386" t="s">
        <v>100</v>
      </c>
      <c r="E92" s="420" t="s">
        <v>5</v>
      </c>
      <c r="F92" s="421" t="s">
        <v>6</v>
      </c>
      <c r="G92" s="364"/>
      <c r="H92" s="94"/>
      <c r="I92" s="94"/>
      <c r="J92" s="94"/>
      <c r="K92" s="94"/>
      <c r="L92" s="94"/>
      <c r="M92" s="94"/>
      <c r="N92" s="94"/>
      <c r="O92" s="94"/>
      <c r="P92" s="94"/>
      <c r="Q92" s="106"/>
      <c r="R92" s="106"/>
      <c r="S92" s="106"/>
      <c r="T92" s="106"/>
    </row>
    <row r="93" spans="1:20" ht="16.5">
      <c r="A93" s="105">
        <v>1</v>
      </c>
      <c r="B93" s="74" t="s">
        <v>302</v>
      </c>
      <c r="C93" s="426">
        <v>4134</v>
      </c>
      <c r="D93" s="444">
        <v>4469</v>
      </c>
      <c r="E93" s="445">
        <f>D93-C93</f>
        <v>335</v>
      </c>
      <c r="F93" s="446">
        <f>E93/C93</f>
        <v>0.08103531688437349</v>
      </c>
      <c r="G93" s="365"/>
      <c r="H93" s="94"/>
      <c r="I93" s="94"/>
      <c r="J93" s="94"/>
      <c r="K93" s="94"/>
      <c r="L93" s="94"/>
      <c r="M93" s="94"/>
      <c r="N93" s="94"/>
      <c r="O93" s="94"/>
      <c r="P93" s="94"/>
      <c r="Q93" s="106"/>
      <c r="R93" s="106"/>
      <c r="S93" s="106"/>
      <c r="T93" s="106"/>
    </row>
    <row r="94" spans="1:20" ht="16.5">
      <c r="A94" s="396"/>
      <c r="B94" s="428" t="s">
        <v>19</v>
      </c>
      <c r="C94" s="444">
        <f>SUM(C93:C93)</f>
        <v>4134</v>
      </c>
      <c r="D94" s="444">
        <f>SUM(D93:D93)</f>
        <v>4469</v>
      </c>
      <c r="E94" s="445">
        <f>D94-C94</f>
        <v>335</v>
      </c>
      <c r="F94" s="446">
        <f>E94/C94</f>
        <v>0.08103531688437349</v>
      </c>
      <c r="G94" s="366"/>
      <c r="H94" s="107"/>
      <c r="I94" s="107"/>
      <c r="J94" s="107"/>
      <c r="K94" s="107"/>
      <c r="L94" s="107"/>
      <c r="M94" s="107"/>
      <c r="N94" s="107"/>
      <c r="O94" s="107"/>
      <c r="P94" s="107"/>
      <c r="Q94" s="108"/>
      <c r="R94" s="108"/>
      <c r="S94" s="108"/>
      <c r="T94" s="108"/>
    </row>
    <row r="95" spans="1:20" ht="12.75" customHeight="1">
      <c r="A95" s="1"/>
      <c r="B95" s="4"/>
      <c r="C95" s="4"/>
      <c r="D95" s="100"/>
      <c r="E95" s="4"/>
      <c r="F95" s="89"/>
      <c r="G95" s="87"/>
      <c r="H95" s="86"/>
      <c r="I95" s="86"/>
      <c r="J95" s="86"/>
      <c r="K95" s="86"/>
      <c r="L95" s="86"/>
      <c r="M95" s="86"/>
      <c r="N95" s="86"/>
      <c r="O95" s="86"/>
      <c r="P95" s="86"/>
      <c r="Q95" s="81"/>
      <c r="R95" s="81"/>
      <c r="S95" s="81"/>
      <c r="T95" s="81"/>
    </row>
    <row r="96" spans="1:20" ht="27" customHeight="1">
      <c r="A96" s="650" t="s">
        <v>339</v>
      </c>
      <c r="B96" s="650"/>
      <c r="C96" s="650"/>
      <c r="D96" s="650"/>
      <c r="E96" s="650"/>
      <c r="F96" s="650"/>
      <c r="G96" s="87"/>
      <c r="H96" s="86"/>
      <c r="I96" s="86"/>
      <c r="J96" s="86"/>
      <c r="K96" s="86"/>
      <c r="L96" s="86"/>
      <c r="M96" s="86"/>
      <c r="N96" s="86"/>
      <c r="O96" s="86"/>
      <c r="P96" s="86"/>
      <c r="Q96" s="81"/>
      <c r="R96" s="81"/>
      <c r="S96" s="81"/>
      <c r="T96" s="81"/>
    </row>
    <row r="97" spans="1:20" ht="79.5" customHeight="1">
      <c r="A97" s="386" t="s">
        <v>2</v>
      </c>
      <c r="B97" s="386" t="s">
        <v>69</v>
      </c>
      <c r="C97" s="386" t="s">
        <v>338</v>
      </c>
      <c r="D97" s="386" t="s">
        <v>100</v>
      </c>
      <c r="E97" s="420" t="s">
        <v>5</v>
      </c>
      <c r="F97" s="421" t="s">
        <v>6</v>
      </c>
      <c r="G97" s="87"/>
      <c r="H97" s="86"/>
      <c r="I97" s="86"/>
      <c r="J97" s="86"/>
      <c r="K97" s="86"/>
      <c r="L97" s="86"/>
      <c r="M97" s="86"/>
      <c r="N97" s="86"/>
      <c r="O97" s="86"/>
      <c r="P97" s="86"/>
      <c r="Q97" s="81"/>
      <c r="R97" s="81"/>
      <c r="S97" s="81"/>
      <c r="T97" s="81"/>
    </row>
    <row r="98" spans="1:20" ht="16.5">
      <c r="A98" s="105">
        <v>1</v>
      </c>
      <c r="B98" s="74" t="s">
        <v>302</v>
      </c>
      <c r="C98" s="74">
        <v>2823</v>
      </c>
      <c r="D98" s="445">
        <v>2248</v>
      </c>
      <c r="E98" s="444">
        <f>D98-C98</f>
        <v>-575</v>
      </c>
      <c r="F98" s="427">
        <f>E98/C98</f>
        <v>-0.2036840240878498</v>
      </c>
      <c r="G98" s="87"/>
      <c r="H98" s="86"/>
      <c r="I98" s="86"/>
      <c r="J98" s="86"/>
      <c r="K98" s="86"/>
      <c r="L98" s="86"/>
      <c r="M98" s="86"/>
      <c r="N98" s="86"/>
      <c r="O98" s="86"/>
      <c r="P98" s="86"/>
      <c r="Q98" s="81"/>
      <c r="R98" s="81"/>
      <c r="S98" s="81"/>
      <c r="T98" s="81"/>
    </row>
    <row r="99" spans="1:20" ht="18" customHeight="1">
      <c r="A99" s="396"/>
      <c r="B99" s="428" t="s">
        <v>19</v>
      </c>
      <c r="C99" s="444">
        <f>SUM(C98:C98)</f>
        <v>2823</v>
      </c>
      <c r="D99" s="444">
        <f>SUM(D98:D98)</f>
        <v>2248</v>
      </c>
      <c r="E99" s="444">
        <f>D99-C99</f>
        <v>-575</v>
      </c>
      <c r="F99" s="427">
        <f>E99/C99</f>
        <v>-0.2036840240878498</v>
      </c>
      <c r="G99" s="87"/>
      <c r="H99" s="86"/>
      <c r="I99" s="86"/>
      <c r="J99" s="86"/>
      <c r="K99" s="86"/>
      <c r="L99" s="86"/>
      <c r="M99" s="86"/>
      <c r="N99" s="86"/>
      <c r="O99" s="86"/>
      <c r="P99" s="86"/>
      <c r="Q99" s="81"/>
      <c r="R99" s="81"/>
      <c r="S99" s="81"/>
      <c r="T99" s="81"/>
    </row>
    <row r="100" spans="1:20" ht="12.75" customHeight="1">
      <c r="A100" s="1"/>
      <c r="B100" s="4"/>
      <c r="C100" s="4"/>
      <c r="D100" s="100"/>
      <c r="E100" s="100"/>
      <c r="F100" s="89"/>
      <c r="G100" s="87"/>
      <c r="H100" s="86"/>
      <c r="I100" s="86"/>
      <c r="J100" s="86"/>
      <c r="K100" s="86"/>
      <c r="L100" s="86"/>
      <c r="M100" s="86"/>
      <c r="N100" s="86"/>
      <c r="O100" s="86"/>
      <c r="P100" s="86"/>
      <c r="Q100" s="81"/>
      <c r="R100" s="81"/>
      <c r="S100" s="81"/>
      <c r="T100" s="81"/>
    </row>
    <row r="101" spans="1:20" ht="12.75" customHeight="1">
      <c r="A101" s="1"/>
      <c r="B101" s="4"/>
      <c r="C101" s="4"/>
      <c r="D101" s="100"/>
      <c r="E101" s="100"/>
      <c r="F101" s="89"/>
      <c r="G101" s="87"/>
      <c r="H101" s="86"/>
      <c r="I101" s="86"/>
      <c r="J101" s="86"/>
      <c r="K101" s="86"/>
      <c r="L101" s="86"/>
      <c r="M101" s="86"/>
      <c r="N101" s="86"/>
      <c r="O101" s="86"/>
      <c r="P101" s="86"/>
      <c r="Q101" s="81"/>
      <c r="R101" s="81"/>
      <c r="S101" s="81"/>
      <c r="T101" s="81"/>
    </row>
    <row r="102" spans="1:16" s="113" customFormat="1" ht="16.5">
      <c r="A102" s="636" t="s">
        <v>340</v>
      </c>
      <c r="B102" s="636"/>
      <c r="C102" s="636"/>
      <c r="D102" s="636"/>
      <c r="E102" s="636"/>
      <c r="F102" s="636"/>
      <c r="G102" s="371"/>
      <c r="H102" s="112"/>
      <c r="I102" s="112"/>
      <c r="N102" s="112"/>
      <c r="O102" s="112"/>
      <c r="P102" s="112"/>
    </row>
    <row r="103" spans="1:6" ht="17.25">
      <c r="A103" s="636" t="s">
        <v>341</v>
      </c>
      <c r="B103" s="636"/>
      <c r="C103" s="636"/>
      <c r="D103" s="636"/>
      <c r="E103" s="636"/>
      <c r="F103" s="636"/>
    </row>
    <row r="104" spans="1:27" ht="72" customHeight="1" thickBot="1">
      <c r="A104" s="402" t="s">
        <v>37</v>
      </c>
      <c r="B104" s="402" t="s">
        <v>16</v>
      </c>
      <c r="C104" s="402" t="s">
        <v>342</v>
      </c>
      <c r="D104" s="402" t="s">
        <v>343</v>
      </c>
      <c r="E104" s="402" t="s">
        <v>102</v>
      </c>
      <c r="F104" s="450"/>
      <c r="N104" s="114"/>
      <c r="O104" s="114"/>
      <c r="P104" s="114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27" ht="21.75" customHeight="1">
      <c r="A105" s="105">
        <v>1</v>
      </c>
      <c r="B105" s="74" t="s">
        <v>302</v>
      </c>
      <c r="C105" s="451">
        <v>866060</v>
      </c>
      <c r="D105" s="451">
        <v>983381</v>
      </c>
      <c r="E105" s="452">
        <f>D105/C105</f>
        <v>1.1354652102625684</v>
      </c>
      <c r="J105" s="115" t="s">
        <v>16</v>
      </c>
      <c r="K105" s="115" t="s">
        <v>173</v>
      </c>
      <c r="L105" s="116" t="s">
        <v>174</v>
      </c>
      <c r="M105" s="6" t="s">
        <v>175</v>
      </c>
      <c r="N105" s="114"/>
      <c r="O105" s="114"/>
      <c r="P105" s="114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</row>
    <row r="106" spans="1:27" ht="16.5">
      <c r="A106" s="105"/>
      <c r="B106" s="428" t="s">
        <v>10</v>
      </c>
      <c r="C106" s="453">
        <f>SUM(C105:C105)</f>
        <v>866060</v>
      </c>
      <c r="D106" s="453">
        <f>SUM(D105:D105)</f>
        <v>983381</v>
      </c>
      <c r="E106" s="452">
        <f>D106/C106</f>
        <v>1.1354652102625684</v>
      </c>
      <c r="J106" s="74"/>
      <c r="K106" s="117"/>
      <c r="L106" s="105"/>
      <c r="M106" s="6">
        <f>K106*L106</f>
        <v>0</v>
      </c>
      <c r="N106" s="114"/>
      <c r="O106" s="114"/>
      <c r="P106" s="114"/>
      <c r="Q106" s="82"/>
      <c r="R106" s="82"/>
      <c r="S106" s="82"/>
      <c r="T106" s="82"/>
      <c r="U106" s="100"/>
      <c r="V106" s="100"/>
      <c r="W106" s="100"/>
      <c r="X106" s="82"/>
      <c r="Y106" s="82"/>
      <c r="Z106" s="82"/>
      <c r="AA106" s="82"/>
    </row>
    <row r="107" spans="1:27" ht="16.5">
      <c r="A107" s="118"/>
      <c r="B107" s="119"/>
      <c r="C107" s="120"/>
      <c r="D107" s="120"/>
      <c r="E107" s="454"/>
      <c r="F107" s="58"/>
      <c r="G107" s="121"/>
      <c r="H107" s="122"/>
      <c r="I107" s="122"/>
      <c r="J107" s="74" t="s">
        <v>10</v>
      </c>
      <c r="K107" s="123">
        <f>SUM(K106:K106)</f>
        <v>0</v>
      </c>
      <c r="L107" s="105">
        <v>166</v>
      </c>
      <c r="M107" s="6">
        <f>SUM(M106:M106)</f>
        <v>0</v>
      </c>
      <c r="N107" s="124"/>
      <c r="O107" s="124"/>
      <c r="P107" s="124"/>
      <c r="Q107" s="125"/>
      <c r="R107" s="125"/>
      <c r="S107" s="125"/>
      <c r="T107" s="125"/>
      <c r="U107" s="82"/>
      <c r="V107" s="82"/>
      <c r="W107" s="82"/>
      <c r="X107" s="82"/>
      <c r="Y107" s="82"/>
      <c r="Z107" s="82"/>
      <c r="AA107" s="82"/>
    </row>
    <row r="108" spans="1:27" s="113" customFormat="1" ht="16.5">
      <c r="A108" s="636" t="s">
        <v>344</v>
      </c>
      <c r="B108" s="636"/>
      <c r="C108" s="636"/>
      <c r="D108" s="636"/>
      <c r="E108" s="636"/>
      <c r="F108" s="636"/>
      <c r="G108" s="371"/>
      <c r="H108" s="112"/>
      <c r="I108" s="112"/>
      <c r="J108" s="126"/>
      <c r="K108" s="127"/>
      <c r="L108" s="78"/>
      <c r="M108" s="118"/>
      <c r="N108" s="128"/>
      <c r="O108" s="128"/>
      <c r="P108" s="128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</row>
    <row r="109" spans="1:27" ht="17.25">
      <c r="A109" s="646" t="s">
        <v>345</v>
      </c>
      <c r="B109" s="646"/>
      <c r="C109" s="646"/>
      <c r="D109" s="646"/>
      <c r="E109" s="646"/>
      <c r="F109" s="333"/>
      <c r="J109" s="109"/>
      <c r="K109" s="129"/>
      <c r="L109" s="78"/>
      <c r="M109" s="118"/>
      <c r="N109" s="114"/>
      <c r="O109" s="114"/>
      <c r="P109" s="114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</row>
    <row r="110" spans="1:27" s="305" customFormat="1" ht="71.25" customHeight="1" thickBot="1">
      <c r="A110" s="386" t="s">
        <v>2</v>
      </c>
      <c r="B110" s="386" t="s">
        <v>16</v>
      </c>
      <c r="C110" s="386" t="s">
        <v>342</v>
      </c>
      <c r="D110" s="386" t="s">
        <v>343</v>
      </c>
      <c r="E110" s="386" t="s">
        <v>102</v>
      </c>
      <c r="F110" s="455"/>
      <c r="G110" s="312"/>
      <c r="H110" s="313"/>
      <c r="I110" s="313"/>
      <c r="J110" s="326"/>
      <c r="K110" s="326"/>
      <c r="L110" s="327"/>
      <c r="M110" s="328"/>
      <c r="N110" s="314"/>
      <c r="O110" s="314"/>
      <c r="P110" s="314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1:27" ht="22.5" customHeight="1">
      <c r="A111" s="105">
        <v>1</v>
      </c>
      <c r="B111" s="74" t="s">
        <v>302</v>
      </c>
      <c r="C111" s="74">
        <v>602360</v>
      </c>
      <c r="D111" s="74">
        <v>494584</v>
      </c>
      <c r="E111" s="452">
        <f>D111/C111</f>
        <v>0.8210770967527724</v>
      </c>
      <c r="J111" s="115" t="s">
        <v>16</v>
      </c>
      <c r="K111" s="115" t="s">
        <v>176</v>
      </c>
      <c r="L111" s="116" t="s">
        <v>177</v>
      </c>
      <c r="M111" s="6" t="s">
        <v>175</v>
      </c>
      <c r="N111" s="114"/>
      <c r="O111" s="114"/>
      <c r="P111" s="114"/>
      <c r="Q111" s="82"/>
      <c r="R111" s="82"/>
      <c r="S111" s="114"/>
      <c r="T111" s="82"/>
      <c r="U111" s="82"/>
      <c r="V111" s="82"/>
      <c r="W111" s="82"/>
      <c r="X111" s="82"/>
      <c r="Y111" s="82"/>
      <c r="Z111" s="82"/>
      <c r="AA111" s="82"/>
    </row>
    <row r="112" spans="1:27" ht="16.5">
      <c r="A112" s="105"/>
      <c r="B112" s="428" t="s">
        <v>10</v>
      </c>
      <c r="C112" s="445">
        <f>SUM(C111:C111)</f>
        <v>602360</v>
      </c>
      <c r="D112" s="445">
        <f>SUM(D111:D111)</f>
        <v>494584</v>
      </c>
      <c r="E112" s="452">
        <f>D112/C112</f>
        <v>0.8210770967527724</v>
      </c>
      <c r="J112" s="74"/>
      <c r="K112" s="130"/>
      <c r="L112" s="105"/>
      <c r="M112" s="6">
        <f>K112*L112</f>
        <v>0</v>
      </c>
      <c r="N112" s="114"/>
      <c r="O112" s="114"/>
      <c r="P112" s="114"/>
      <c r="Q112" s="82"/>
      <c r="R112" s="82"/>
      <c r="S112" s="114"/>
      <c r="T112" s="82"/>
      <c r="U112" s="82"/>
      <c r="V112" s="82"/>
      <c r="W112" s="82"/>
      <c r="X112" s="82"/>
      <c r="Y112" s="82"/>
      <c r="Z112" s="82"/>
      <c r="AA112" s="82"/>
    </row>
    <row r="113" spans="1:27" ht="16.5">
      <c r="A113" s="131"/>
      <c r="B113" s="88"/>
      <c r="C113" s="120"/>
      <c r="D113" s="120"/>
      <c r="E113" s="5"/>
      <c r="J113" s="74" t="s">
        <v>10</v>
      </c>
      <c r="K113" s="130">
        <f>SUM(K112:K112)</f>
        <v>0</v>
      </c>
      <c r="L113" s="105">
        <v>166</v>
      </c>
      <c r="M113" s="6">
        <f>SUM(M112:M112)</f>
        <v>0</v>
      </c>
      <c r="N113" s="114"/>
      <c r="O113" s="114"/>
      <c r="P113" s="114"/>
      <c r="Q113" s="82"/>
      <c r="R113" s="82"/>
      <c r="S113" s="114"/>
      <c r="T113" s="82"/>
      <c r="U113" s="82"/>
      <c r="V113" s="82"/>
      <c r="W113" s="82"/>
      <c r="X113" s="82"/>
      <c r="Y113" s="82"/>
      <c r="Z113" s="82"/>
      <c r="AA113" s="82"/>
    </row>
    <row r="114" spans="1:27" ht="16.5">
      <c r="A114" s="131"/>
      <c r="B114" s="88"/>
      <c r="C114" s="120"/>
      <c r="D114" s="120"/>
      <c r="E114" s="5"/>
      <c r="J114" s="126"/>
      <c r="K114" s="127"/>
      <c r="L114" s="78"/>
      <c r="M114" s="118"/>
      <c r="N114" s="114"/>
      <c r="O114" s="114"/>
      <c r="P114" s="114"/>
      <c r="Q114" s="82"/>
      <c r="R114" s="82"/>
      <c r="S114" s="114"/>
      <c r="T114" s="82"/>
      <c r="U114" s="82"/>
      <c r="V114" s="82"/>
      <c r="W114" s="82"/>
      <c r="X114" s="82"/>
      <c r="Y114" s="82"/>
      <c r="Z114" s="82"/>
      <c r="AA114" s="82"/>
    </row>
    <row r="115" spans="1:27" ht="16.5">
      <c r="A115" s="131"/>
      <c r="B115" s="88"/>
      <c r="C115" s="120"/>
      <c r="D115" s="120"/>
      <c r="E115" s="5"/>
      <c r="J115" s="126"/>
      <c r="K115" s="127"/>
      <c r="L115" s="78"/>
      <c r="M115" s="118"/>
      <c r="N115" s="114"/>
      <c r="O115" s="114"/>
      <c r="P115" s="114"/>
      <c r="Q115" s="82"/>
      <c r="R115" s="82"/>
      <c r="S115" s="114"/>
      <c r="T115" s="82"/>
      <c r="U115" s="82"/>
      <c r="V115" s="82"/>
      <c r="W115" s="82"/>
      <c r="X115" s="82"/>
      <c r="Y115" s="82"/>
      <c r="Z115" s="82"/>
      <c r="AA115" s="82"/>
    </row>
    <row r="116" spans="1:27" ht="15">
      <c r="A116" s="118"/>
      <c r="B116" s="119"/>
      <c r="C116" s="120"/>
      <c r="D116" s="120"/>
      <c r="E116" s="232"/>
      <c r="F116" s="58"/>
      <c r="G116" s="121"/>
      <c r="H116" s="122"/>
      <c r="I116" s="122"/>
      <c r="N116" s="124"/>
      <c r="O116" s="124"/>
      <c r="P116" s="124"/>
      <c r="Q116" s="132"/>
      <c r="R116" s="132"/>
      <c r="S116" s="132"/>
      <c r="T116" s="132"/>
      <c r="U116" s="82"/>
      <c r="V116" s="82"/>
      <c r="W116" s="82"/>
      <c r="X116" s="82"/>
      <c r="Y116" s="82"/>
      <c r="Z116" s="82"/>
      <c r="AA116" s="82"/>
    </row>
    <row r="117" spans="1:27" s="57" customFormat="1" ht="16.5" customHeight="1">
      <c r="A117" s="650" t="s">
        <v>89</v>
      </c>
      <c r="B117" s="650"/>
      <c r="C117" s="650"/>
      <c r="D117" s="650"/>
      <c r="E117" s="650"/>
      <c r="F117" s="650"/>
      <c r="G117" s="84"/>
      <c r="H117" s="85"/>
      <c r="I117" s="85"/>
      <c r="J117" s="133"/>
      <c r="K117" s="133"/>
      <c r="L117" s="133"/>
      <c r="M117" s="133"/>
      <c r="N117" s="133"/>
      <c r="O117" s="133"/>
      <c r="P117" s="133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</row>
    <row r="118" spans="1:27" s="57" customFormat="1" ht="16.5" customHeight="1">
      <c r="A118" s="65"/>
      <c r="B118" s="65"/>
      <c r="C118" s="65"/>
      <c r="D118" s="65"/>
      <c r="E118" s="65"/>
      <c r="F118" s="387"/>
      <c r="G118" s="84"/>
      <c r="H118" s="85"/>
      <c r="I118" s="85"/>
      <c r="J118" s="133"/>
      <c r="K118" s="133"/>
      <c r="L118" s="133"/>
      <c r="M118" s="133"/>
      <c r="N118" s="133"/>
      <c r="O118" s="133"/>
      <c r="P118" s="133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</row>
    <row r="119" spans="1:27" s="138" customFormat="1" ht="16.5">
      <c r="A119" s="456" t="s">
        <v>73</v>
      </c>
      <c r="B119" s="73"/>
      <c r="C119" s="73"/>
      <c r="D119" s="110"/>
      <c r="E119" s="73"/>
      <c r="F119" s="389"/>
      <c r="G119" s="134"/>
      <c r="H119" s="135"/>
      <c r="I119" s="135"/>
      <c r="J119" s="136"/>
      <c r="K119" s="136"/>
      <c r="L119" s="136"/>
      <c r="M119" s="136"/>
      <c r="N119" s="136"/>
      <c r="O119" s="136"/>
      <c r="P119" s="136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</row>
    <row r="120" spans="1:27" s="305" customFormat="1" ht="67.5" customHeight="1">
      <c r="A120" s="386" t="s">
        <v>2</v>
      </c>
      <c r="B120" s="386"/>
      <c r="C120" s="386" t="s">
        <v>3</v>
      </c>
      <c r="D120" s="386" t="s">
        <v>4</v>
      </c>
      <c r="E120" s="386" t="s">
        <v>5</v>
      </c>
      <c r="F120" s="421" t="s">
        <v>6</v>
      </c>
      <c r="G120" s="312"/>
      <c r="H120" s="313"/>
      <c r="I120" s="313"/>
      <c r="J120" s="314"/>
      <c r="K120" s="314"/>
      <c r="L120" s="314"/>
      <c r="M120" s="314"/>
      <c r="N120" s="314"/>
      <c r="O120" s="314"/>
      <c r="P120" s="314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</row>
    <row r="121" spans="1:27" ht="15.75">
      <c r="A121" s="391">
        <v>1</v>
      </c>
      <c r="B121" s="391">
        <v>2</v>
      </c>
      <c r="C121" s="391">
        <v>3</v>
      </c>
      <c r="D121" s="391">
        <v>4</v>
      </c>
      <c r="E121" s="391" t="s">
        <v>7</v>
      </c>
      <c r="F121" s="457">
        <v>6</v>
      </c>
      <c r="J121" s="114"/>
      <c r="K121" s="114"/>
      <c r="L121" s="114"/>
      <c r="M121" s="114"/>
      <c r="N121" s="114"/>
      <c r="O121" s="114"/>
      <c r="P121" s="114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27" ht="24" customHeight="1">
      <c r="A122" s="105">
        <v>1</v>
      </c>
      <c r="B122" s="396" t="s">
        <v>346</v>
      </c>
      <c r="C122" s="458">
        <v>34.67</v>
      </c>
      <c r="D122" s="458">
        <v>34.67</v>
      </c>
      <c r="E122" s="459">
        <f>D122-C122</f>
        <v>0</v>
      </c>
      <c r="F122" s="427">
        <v>0</v>
      </c>
      <c r="J122" s="114"/>
      <c r="K122" s="114"/>
      <c r="L122" s="114"/>
      <c r="M122" s="114"/>
      <c r="N122" s="114"/>
      <c r="O122" s="114"/>
      <c r="P122" s="133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</row>
    <row r="123" spans="1:27" ht="16.5">
      <c r="A123" s="105">
        <v>2</v>
      </c>
      <c r="B123" s="396" t="s">
        <v>347</v>
      </c>
      <c r="C123" s="459">
        <v>179.96</v>
      </c>
      <c r="D123" s="459">
        <v>179.96</v>
      </c>
      <c r="E123" s="459">
        <f>D123-C123</f>
        <v>0</v>
      </c>
      <c r="F123" s="427">
        <f>E123/C123</f>
        <v>0</v>
      </c>
      <c r="J123" s="114"/>
      <c r="K123" s="114"/>
      <c r="L123" s="114"/>
      <c r="M123" s="114"/>
      <c r="N123" s="114"/>
      <c r="O123" s="114"/>
      <c r="P123" s="114"/>
      <c r="Q123" s="114"/>
      <c r="R123" s="114"/>
      <c r="S123" s="82"/>
      <c r="T123" s="82"/>
      <c r="U123" s="82"/>
      <c r="V123" s="82"/>
      <c r="W123" s="82"/>
      <c r="X123" s="82"/>
      <c r="Y123" s="82"/>
      <c r="Z123" s="82"/>
      <c r="AA123" s="82"/>
    </row>
    <row r="124" spans="1:27" ht="29.25" customHeight="1">
      <c r="A124" s="105">
        <v>3</v>
      </c>
      <c r="B124" s="396" t="s">
        <v>348</v>
      </c>
      <c r="C124" s="458">
        <v>145.29</v>
      </c>
      <c r="D124" s="458">
        <v>145.29</v>
      </c>
      <c r="E124" s="459">
        <f>D124-C124</f>
        <v>0</v>
      </c>
      <c r="F124" s="427">
        <f>E124/C124</f>
        <v>0</v>
      </c>
      <c r="J124" s="101"/>
      <c r="K124" s="101"/>
      <c r="L124" s="101"/>
      <c r="M124" s="101"/>
      <c r="N124" s="101"/>
      <c r="O124" s="101"/>
      <c r="P124" s="114"/>
      <c r="Q124" s="139"/>
      <c r="R124" s="139"/>
      <c r="S124" s="82"/>
      <c r="T124" s="82"/>
      <c r="U124" s="82"/>
      <c r="V124" s="82"/>
      <c r="W124" s="82"/>
      <c r="X124" s="82"/>
      <c r="Y124" s="82"/>
      <c r="Z124" s="82"/>
      <c r="AA124" s="82"/>
    </row>
    <row r="125" spans="1:27" ht="15">
      <c r="A125" s="460"/>
      <c r="J125" s="114"/>
      <c r="K125" s="114"/>
      <c r="L125" s="114"/>
      <c r="M125" s="114"/>
      <c r="N125" s="114"/>
      <c r="O125" s="114"/>
      <c r="P125" s="114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</row>
    <row r="126" ht="15">
      <c r="A126" s="460"/>
    </row>
    <row r="127" spans="1:20" s="138" customFormat="1" ht="16.5">
      <c r="A127" s="461" t="s">
        <v>74</v>
      </c>
      <c r="B127" s="462"/>
      <c r="C127" s="462"/>
      <c r="D127" s="462"/>
      <c r="E127" s="463"/>
      <c r="F127" s="140"/>
      <c r="G127" s="141"/>
      <c r="H127" s="142"/>
      <c r="I127" s="142"/>
      <c r="J127" s="142"/>
      <c r="K127" s="142"/>
      <c r="L127" s="142"/>
      <c r="M127" s="142"/>
      <c r="N127" s="142"/>
      <c r="O127" s="142"/>
      <c r="P127" s="142"/>
      <c r="Q127" s="143"/>
      <c r="R127" s="143"/>
      <c r="S127" s="143"/>
      <c r="T127" s="143"/>
    </row>
    <row r="128" spans="1:28" s="138" customFormat="1" ht="16.5">
      <c r="A128" s="461"/>
      <c r="B128" s="462"/>
      <c r="C128" s="462"/>
      <c r="D128" s="462"/>
      <c r="E128" s="463"/>
      <c r="F128" s="140"/>
      <c r="G128" s="141"/>
      <c r="H128" s="142"/>
      <c r="I128" s="142"/>
      <c r="J128" s="144"/>
      <c r="K128" s="144"/>
      <c r="L128" s="144"/>
      <c r="M128" s="144"/>
      <c r="N128" s="144"/>
      <c r="O128" s="144"/>
      <c r="P128" s="144"/>
      <c r="Q128" s="145"/>
      <c r="R128" s="145"/>
      <c r="S128" s="145"/>
      <c r="T128" s="145"/>
      <c r="U128" s="137"/>
      <c r="V128" s="137"/>
      <c r="W128" s="137"/>
      <c r="X128" s="137"/>
      <c r="Y128" s="137"/>
      <c r="Z128" s="137"/>
      <c r="AA128" s="137"/>
      <c r="AB128" s="137"/>
    </row>
    <row r="129" spans="1:28" s="138" customFormat="1" ht="16.5">
      <c r="A129" s="639" t="s">
        <v>349</v>
      </c>
      <c r="B129" s="639"/>
      <c r="C129" s="639"/>
      <c r="D129" s="464"/>
      <c r="E129" s="73"/>
      <c r="F129" s="146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8"/>
      <c r="R129" s="148"/>
      <c r="S129" s="148"/>
      <c r="T129" s="148"/>
      <c r="U129" s="137"/>
      <c r="V129" s="137"/>
      <c r="W129" s="137"/>
      <c r="X129" s="137"/>
      <c r="Y129" s="137"/>
      <c r="Z129" s="137"/>
      <c r="AA129" s="137"/>
      <c r="AB129" s="137"/>
    </row>
    <row r="130" spans="1:28" ht="17.25">
      <c r="A130" s="662" t="s">
        <v>350</v>
      </c>
      <c r="B130" s="662"/>
      <c r="C130" s="662"/>
      <c r="D130" s="662"/>
      <c r="E130" s="333" t="s">
        <v>409</v>
      </c>
      <c r="G130" s="149"/>
      <c r="H130" s="150"/>
      <c r="I130" s="150"/>
      <c r="J130" s="150"/>
      <c r="K130" s="150"/>
      <c r="L130" s="150"/>
      <c r="M130" s="150"/>
      <c r="N130" s="150"/>
      <c r="O130" s="150"/>
      <c r="P130" s="150"/>
      <c r="Q130" s="151"/>
      <c r="R130" s="151"/>
      <c r="S130" s="151"/>
      <c r="T130" s="151"/>
      <c r="U130" s="82"/>
      <c r="V130" s="82"/>
      <c r="W130" s="82"/>
      <c r="X130" s="82"/>
      <c r="Y130" s="82"/>
      <c r="Z130" s="82"/>
      <c r="AA130" s="82"/>
      <c r="AB130" s="82"/>
    </row>
    <row r="131" spans="1:28" s="305" customFormat="1" ht="55.5" customHeight="1" thickBot="1">
      <c r="A131" s="386" t="s">
        <v>8</v>
      </c>
      <c r="B131" s="386" t="s">
        <v>9</v>
      </c>
      <c r="C131" s="386" t="s">
        <v>308</v>
      </c>
      <c r="D131" s="386" t="s">
        <v>351</v>
      </c>
      <c r="E131" s="386" t="s">
        <v>309</v>
      </c>
      <c r="F131" s="322"/>
      <c r="G131" s="312"/>
      <c r="H131" s="313"/>
      <c r="I131" s="313"/>
      <c r="J131" s="314"/>
      <c r="K131" s="314"/>
      <c r="L131" s="314"/>
      <c r="M131" s="314"/>
      <c r="N131" s="314"/>
      <c r="O131" s="314"/>
      <c r="P131" s="314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</row>
    <row r="132" spans="1:28" ht="27">
      <c r="A132" s="105">
        <v>1</v>
      </c>
      <c r="B132" s="74" t="s">
        <v>302</v>
      </c>
      <c r="C132" s="465">
        <v>179.96</v>
      </c>
      <c r="D132" s="466">
        <v>34.67</v>
      </c>
      <c r="E132" s="467">
        <f>D132/C132</f>
        <v>0.1926539230940209</v>
      </c>
      <c r="F132" s="152"/>
      <c r="J132" s="115" t="s">
        <v>16</v>
      </c>
      <c r="K132" s="115" t="s">
        <v>179</v>
      </c>
      <c r="L132" s="116" t="s">
        <v>180</v>
      </c>
      <c r="M132" s="153" t="s">
        <v>178</v>
      </c>
      <c r="N132" s="114"/>
      <c r="O132" s="115" t="s">
        <v>16</v>
      </c>
      <c r="P132" s="115" t="s">
        <v>183</v>
      </c>
      <c r="Q132" s="116" t="s">
        <v>184</v>
      </c>
      <c r="R132" s="153" t="s">
        <v>185</v>
      </c>
      <c r="S132" s="154"/>
      <c r="T132" s="154"/>
      <c r="U132" s="139"/>
      <c r="V132" s="154"/>
      <c r="W132" s="154"/>
      <c r="X132" s="139"/>
      <c r="Y132" s="82"/>
      <c r="Z132" s="82"/>
      <c r="AA132" s="82"/>
      <c r="AB132" s="82"/>
    </row>
    <row r="133" spans="1:28" ht="16.5">
      <c r="A133" s="468"/>
      <c r="B133" s="428" t="s">
        <v>10</v>
      </c>
      <c r="C133" s="469">
        <f>SUM(C132:C132)</f>
        <v>179.96</v>
      </c>
      <c r="D133" s="470">
        <f>SUM(D132:D132)</f>
        <v>34.67</v>
      </c>
      <c r="E133" s="467">
        <f>D133/C133</f>
        <v>0.1926539230940209</v>
      </c>
      <c r="J133" s="74"/>
      <c r="K133" s="155"/>
      <c r="L133" s="156"/>
      <c r="M133" s="157">
        <f>SUM(K133:L133)</f>
        <v>0</v>
      </c>
      <c r="N133" s="114"/>
      <c r="O133" s="74" t="s">
        <v>167</v>
      </c>
      <c r="P133" s="155"/>
      <c r="Q133" s="156"/>
      <c r="R133" s="157">
        <f>SUM(P133:Q133)</f>
        <v>0</v>
      </c>
      <c r="S133" s="82"/>
      <c r="T133" s="82"/>
      <c r="U133" s="139"/>
      <c r="V133" s="139"/>
      <c r="W133" s="139"/>
      <c r="X133" s="82"/>
      <c r="Y133" s="82"/>
      <c r="Z133" s="82"/>
      <c r="AA133" s="82"/>
      <c r="AB133" s="82"/>
    </row>
    <row r="134" spans="7:28" ht="16.5">
      <c r="G134" s="121"/>
      <c r="H134" s="122"/>
      <c r="I134" s="122"/>
      <c r="J134" s="74" t="s">
        <v>10</v>
      </c>
      <c r="K134" s="155">
        <f>SUM(K133:K133)</f>
        <v>0</v>
      </c>
      <c r="L134" s="156">
        <f>SUM(L133:L133)</f>
        <v>0</v>
      </c>
      <c r="M134" s="157">
        <f>SUM(K134:L134)</f>
        <v>0</v>
      </c>
      <c r="N134" s="124"/>
      <c r="O134" s="74" t="s">
        <v>10</v>
      </c>
      <c r="P134" s="155">
        <f>SUM(P133:P133)</f>
        <v>0</v>
      </c>
      <c r="Q134" s="156">
        <f>SUM(Q133:Q133)</f>
        <v>0</v>
      </c>
      <c r="R134" s="157">
        <f>SUM(P134:Q134)</f>
        <v>0</v>
      </c>
      <c r="S134" s="132"/>
      <c r="T134" s="132"/>
      <c r="U134" s="82"/>
      <c r="V134" s="82"/>
      <c r="W134" s="82"/>
      <c r="X134" s="82"/>
      <c r="Y134" s="82"/>
      <c r="Z134" s="82"/>
      <c r="AA134" s="82"/>
      <c r="AB134" s="82"/>
    </row>
    <row r="135" spans="10:28" ht="15.75">
      <c r="J135" s="159"/>
      <c r="K135" s="160"/>
      <c r="L135" s="161"/>
      <c r="M135" s="162"/>
      <c r="N135" s="114"/>
      <c r="O135" s="114"/>
      <c r="P135" s="101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</row>
    <row r="136" spans="1:28" s="138" customFormat="1" ht="17.25">
      <c r="A136" s="639" t="s">
        <v>352</v>
      </c>
      <c r="B136" s="639"/>
      <c r="C136" s="639"/>
      <c r="D136" s="639"/>
      <c r="E136" s="163"/>
      <c r="F136" s="334"/>
      <c r="G136" s="147"/>
      <c r="H136" s="147"/>
      <c r="I136" s="147"/>
      <c r="J136" s="159"/>
      <c r="K136" s="160"/>
      <c r="L136" s="161"/>
      <c r="M136" s="162"/>
      <c r="N136" s="147"/>
      <c r="O136" s="147"/>
      <c r="P136" s="147"/>
      <c r="Q136" s="148"/>
      <c r="R136" s="148"/>
      <c r="S136" s="148"/>
      <c r="T136" s="148"/>
      <c r="U136" s="137"/>
      <c r="V136" s="137"/>
      <c r="W136" s="137"/>
      <c r="X136" s="137"/>
      <c r="Y136" s="137"/>
      <c r="Z136" s="137"/>
      <c r="AA136" s="137"/>
      <c r="AB136" s="137"/>
    </row>
    <row r="137" spans="1:151" ht="17.25">
      <c r="A137" s="662" t="s">
        <v>353</v>
      </c>
      <c r="B137" s="662"/>
      <c r="C137" s="662"/>
      <c r="D137" s="662"/>
      <c r="E137" s="333" t="s">
        <v>409</v>
      </c>
      <c r="J137" s="159"/>
      <c r="K137" s="160"/>
      <c r="L137" s="161"/>
      <c r="M137" s="162"/>
      <c r="N137" s="114"/>
      <c r="O137" s="114"/>
      <c r="P137" s="114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EU137" s="53" t="s">
        <v>158</v>
      </c>
    </row>
    <row r="138" spans="1:28" ht="69" customHeight="1" thickBot="1">
      <c r="A138" s="386" t="s">
        <v>2</v>
      </c>
      <c r="B138" s="386" t="s">
        <v>9</v>
      </c>
      <c r="C138" s="386" t="s">
        <v>354</v>
      </c>
      <c r="D138" s="386" t="s">
        <v>355</v>
      </c>
      <c r="E138" s="386" t="s">
        <v>356</v>
      </c>
      <c r="F138" s="152"/>
      <c r="J138" s="159"/>
      <c r="K138" s="160"/>
      <c r="L138" s="161"/>
      <c r="M138" s="162"/>
      <c r="N138" s="114"/>
      <c r="O138" s="114"/>
      <c r="P138" s="114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</row>
    <row r="139" spans="1:28" ht="15" customHeight="1">
      <c r="A139" s="471">
        <v>1</v>
      </c>
      <c r="B139" s="74" t="s">
        <v>302</v>
      </c>
      <c r="C139" s="367">
        <v>179.96</v>
      </c>
      <c r="D139" s="367">
        <v>39.73</v>
      </c>
      <c r="E139" s="395">
        <f>D139/C139</f>
        <v>0.2207712825072238</v>
      </c>
      <c r="J139" s="115" t="s">
        <v>16</v>
      </c>
      <c r="K139" s="115" t="s">
        <v>181</v>
      </c>
      <c r="L139" s="116" t="s">
        <v>182</v>
      </c>
      <c r="M139" s="164" t="s">
        <v>41</v>
      </c>
      <c r="N139" s="114"/>
      <c r="O139" s="114"/>
      <c r="P139" s="165"/>
      <c r="Q139" s="154"/>
      <c r="R139" s="154"/>
      <c r="S139" s="154"/>
      <c r="T139" s="139"/>
      <c r="U139" s="82"/>
      <c r="V139" s="82"/>
      <c r="W139" s="82"/>
      <c r="X139" s="82"/>
      <c r="Y139" s="82"/>
      <c r="Z139" s="82"/>
      <c r="AA139" s="82"/>
      <c r="AB139" s="82"/>
    </row>
    <row r="140" spans="1:28" ht="16.5">
      <c r="A140" s="472"/>
      <c r="B140" s="473" t="s">
        <v>10</v>
      </c>
      <c r="C140" s="474">
        <f>SUM(C139:C139)</f>
        <v>179.96</v>
      </c>
      <c r="D140" s="367">
        <f>SUM(D139:D139)</f>
        <v>39.73</v>
      </c>
      <c r="E140" s="411">
        <f>D140/C140</f>
        <v>0.2207712825072238</v>
      </c>
      <c r="F140" s="58"/>
      <c r="J140" s="74"/>
      <c r="K140" s="166"/>
      <c r="L140" s="167"/>
      <c r="M140" s="168">
        <f>SUM(K140:L140)</f>
        <v>0</v>
      </c>
      <c r="N140" s="114"/>
      <c r="O140" s="114"/>
      <c r="P140" s="114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</row>
    <row r="141" spans="10:28" ht="16.5">
      <c r="J141" s="74" t="s">
        <v>10</v>
      </c>
      <c r="K141" s="166">
        <f>SUM(K140:K140)</f>
        <v>0</v>
      </c>
      <c r="L141" s="167">
        <f>SUM(L140:L140)</f>
        <v>0</v>
      </c>
      <c r="M141" s="168">
        <f>SUM(K141:L141)</f>
        <v>0</v>
      </c>
      <c r="N141" s="114"/>
      <c r="O141" s="114"/>
      <c r="P141" s="114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</row>
    <row r="142" spans="1:17" s="171" customFormat="1" ht="15">
      <c r="A142" s="475"/>
      <c r="B142" s="476"/>
      <c r="C142" s="476"/>
      <c r="D142" s="476"/>
      <c r="E142" s="476"/>
      <c r="F142" s="477"/>
      <c r="G142" s="121"/>
      <c r="H142" s="122"/>
      <c r="I142" s="122"/>
      <c r="J142" s="159"/>
      <c r="K142" s="169"/>
      <c r="L142" s="170"/>
      <c r="M142" s="114"/>
      <c r="N142" s="124"/>
      <c r="O142" s="124"/>
      <c r="P142" s="124"/>
      <c r="Q142" s="132"/>
    </row>
    <row r="143" spans="1:23" s="138" customFormat="1" ht="17.25">
      <c r="A143" s="456" t="s">
        <v>137</v>
      </c>
      <c r="B143" s="73"/>
      <c r="C143" s="73"/>
      <c r="D143" s="73"/>
      <c r="E143" s="73"/>
      <c r="F143" s="389"/>
      <c r="G143" s="134"/>
      <c r="H143" s="135"/>
      <c r="I143" s="135"/>
      <c r="J143" s="159"/>
      <c r="K143" s="169"/>
      <c r="L143" s="170"/>
      <c r="M143" s="114"/>
      <c r="N143" s="136"/>
      <c r="O143" s="136"/>
      <c r="P143" s="136"/>
      <c r="Q143" s="137"/>
      <c r="R143" s="137"/>
      <c r="S143" s="137"/>
      <c r="T143" s="137"/>
      <c r="U143" s="137"/>
      <c r="V143" s="137"/>
      <c r="W143" s="137"/>
    </row>
    <row r="144" spans="1:23" ht="17.25">
      <c r="A144" s="456"/>
      <c r="B144" s="73"/>
      <c r="C144" s="73"/>
      <c r="D144" s="73"/>
      <c r="E144" s="73"/>
      <c r="F144" s="389" t="s">
        <v>11</v>
      </c>
      <c r="J144" s="159"/>
      <c r="K144" s="169"/>
      <c r="L144" s="170"/>
      <c r="M144" s="114"/>
      <c r="N144" s="114"/>
      <c r="O144" s="114"/>
      <c r="P144" s="114"/>
      <c r="Q144" s="82"/>
      <c r="R144" s="82"/>
      <c r="S144" s="82"/>
      <c r="T144" s="82"/>
      <c r="U144" s="82"/>
      <c r="V144" s="82"/>
      <c r="W144" s="82"/>
    </row>
    <row r="145" spans="1:23" ht="48" customHeight="1">
      <c r="A145" s="386" t="s">
        <v>12</v>
      </c>
      <c r="B145" s="386" t="s">
        <v>357</v>
      </c>
      <c r="C145" s="386" t="s">
        <v>358</v>
      </c>
      <c r="D145" s="386" t="s">
        <v>13</v>
      </c>
      <c r="E145" s="386" t="s">
        <v>14</v>
      </c>
      <c r="F145" s="421" t="s">
        <v>15</v>
      </c>
      <c r="J145" s="159"/>
      <c r="K145" s="169"/>
      <c r="L145" s="170"/>
      <c r="M145" s="114"/>
      <c r="N145" s="114"/>
      <c r="O145" s="114"/>
      <c r="P145" s="114"/>
      <c r="Q145" s="82"/>
      <c r="R145" s="82"/>
      <c r="S145" s="82"/>
      <c r="T145" s="82"/>
      <c r="U145" s="82"/>
      <c r="V145" s="82"/>
      <c r="W145" s="82"/>
    </row>
    <row r="146" spans="1:23" ht="16.5">
      <c r="A146" s="470">
        <f>C133</f>
        <v>179.96</v>
      </c>
      <c r="B146" s="466">
        <f>D133</f>
        <v>34.67</v>
      </c>
      <c r="C146" s="458">
        <v>145.29</v>
      </c>
      <c r="D146" s="478">
        <v>179.96</v>
      </c>
      <c r="E146" s="479">
        <f>D146/A146</f>
        <v>1</v>
      </c>
      <c r="F146" s="480">
        <f>A146*85/100</f>
        <v>152.966</v>
      </c>
      <c r="J146" s="159"/>
      <c r="K146" s="169"/>
      <c r="L146" s="170"/>
      <c r="M146" s="114"/>
      <c r="N146" s="114"/>
      <c r="O146" s="114"/>
      <c r="P146" s="114"/>
      <c r="Q146" s="82"/>
      <c r="R146" s="82"/>
      <c r="S146" s="82"/>
      <c r="T146" s="82"/>
      <c r="U146" s="82"/>
      <c r="V146" s="82"/>
      <c r="W146" s="82"/>
    </row>
    <row r="147" spans="1:23" ht="16.5">
      <c r="A147" s="665" t="s">
        <v>77</v>
      </c>
      <c r="B147" s="665"/>
      <c r="C147" s="665"/>
      <c r="D147" s="481"/>
      <c r="E147" s="482"/>
      <c r="F147" s="483"/>
      <c r="J147" s="159"/>
      <c r="K147" s="169"/>
      <c r="L147" s="170"/>
      <c r="M147" s="114"/>
      <c r="N147" s="114"/>
      <c r="O147" s="114"/>
      <c r="P147" s="114"/>
      <c r="Q147" s="82"/>
      <c r="R147" s="82"/>
      <c r="S147" s="82"/>
      <c r="T147" s="82"/>
      <c r="U147" s="82"/>
      <c r="V147" s="82"/>
      <c r="W147" s="82"/>
    </row>
    <row r="148" spans="10:23" ht="15">
      <c r="J148" s="159"/>
      <c r="K148" s="169"/>
      <c r="L148" s="170"/>
      <c r="M148" s="114"/>
      <c r="N148" s="114"/>
      <c r="O148" s="114"/>
      <c r="P148" s="114"/>
      <c r="Q148" s="82"/>
      <c r="R148" s="82"/>
      <c r="S148" s="82"/>
      <c r="T148" s="82"/>
      <c r="U148" s="82"/>
      <c r="V148" s="82"/>
      <c r="W148" s="82"/>
    </row>
    <row r="149" spans="10:23" ht="15.75">
      <c r="J149" s="88"/>
      <c r="K149" s="335"/>
      <c r="L149" s="172"/>
      <c r="M149" s="133"/>
      <c r="N149" s="114"/>
      <c r="O149" s="114"/>
      <c r="P149" s="114"/>
      <c r="Q149" s="82"/>
      <c r="R149" s="82"/>
      <c r="S149" s="82"/>
      <c r="T149" s="82"/>
      <c r="U149" s="82"/>
      <c r="V149" s="82"/>
      <c r="W149" s="82"/>
    </row>
    <row r="150" spans="1:23" s="138" customFormat="1" ht="17.25">
      <c r="A150" s="645" t="s">
        <v>359</v>
      </c>
      <c r="B150" s="645"/>
      <c r="C150" s="645"/>
      <c r="D150" s="645"/>
      <c r="E150" s="484"/>
      <c r="F150" s="389"/>
      <c r="G150" s="485"/>
      <c r="H150" s="55"/>
      <c r="I150" s="55"/>
      <c r="J150" s="114"/>
      <c r="K150" s="114"/>
      <c r="L150" s="114"/>
      <c r="M150" s="114"/>
      <c r="N150" s="114"/>
      <c r="O150" s="114"/>
      <c r="P150" s="114"/>
      <c r="Q150" s="82"/>
      <c r="R150" s="82"/>
      <c r="S150" s="82"/>
      <c r="T150" s="82"/>
      <c r="U150" s="137"/>
      <c r="V150" s="137"/>
      <c r="W150" s="137"/>
    </row>
    <row r="151" spans="1:23" ht="17.25">
      <c r="A151" s="646" t="s">
        <v>360</v>
      </c>
      <c r="B151" s="646"/>
      <c r="C151" s="646"/>
      <c r="D151" s="646"/>
      <c r="E151" s="73"/>
      <c r="F151" s="389"/>
      <c r="G151" s="485"/>
      <c r="J151" s="114"/>
      <c r="K151" s="114"/>
      <c r="L151" s="114"/>
      <c r="M151" s="114"/>
      <c r="N151" s="114"/>
      <c r="O151" s="114"/>
      <c r="P151" s="114"/>
      <c r="Q151" s="82"/>
      <c r="R151" s="82"/>
      <c r="S151" s="82"/>
      <c r="T151" s="82"/>
      <c r="U151" s="82"/>
      <c r="V151" s="82"/>
      <c r="W151" s="82"/>
    </row>
    <row r="152" spans="1:23" ht="45.75" customHeight="1" thickBot="1">
      <c r="A152" s="386" t="s">
        <v>2</v>
      </c>
      <c r="B152" s="386" t="s">
        <v>16</v>
      </c>
      <c r="C152" s="386" t="s">
        <v>361</v>
      </c>
      <c r="D152" s="386" t="s">
        <v>357</v>
      </c>
      <c r="E152" s="386" t="s">
        <v>103</v>
      </c>
      <c r="F152" s="421" t="s">
        <v>17</v>
      </c>
      <c r="G152" s="486" t="s">
        <v>18</v>
      </c>
      <c r="H152" s="173"/>
      <c r="I152" s="174"/>
      <c r="J152" s="175"/>
      <c r="K152" s="175"/>
      <c r="L152" s="175"/>
      <c r="M152" s="175"/>
      <c r="N152" s="175"/>
      <c r="O152" s="175"/>
      <c r="P152" s="175"/>
      <c r="Q152" s="176"/>
      <c r="R152" s="176"/>
      <c r="S152" s="176"/>
      <c r="T152" s="176"/>
      <c r="U152" s="82"/>
      <c r="V152" s="82"/>
      <c r="W152" s="82"/>
    </row>
    <row r="153" spans="1:23" ht="16.5">
      <c r="A153" s="105">
        <v>1</v>
      </c>
      <c r="B153" s="74" t="s">
        <v>302</v>
      </c>
      <c r="C153" s="465">
        <v>179.96</v>
      </c>
      <c r="D153" s="466">
        <v>34.67</v>
      </c>
      <c r="E153" s="458">
        <v>145.29</v>
      </c>
      <c r="F153" s="466">
        <f>D153+E153</f>
        <v>179.95999999999998</v>
      </c>
      <c r="G153" s="487">
        <f>F153/C153</f>
        <v>0.9999999999999999</v>
      </c>
      <c r="H153" s="177"/>
      <c r="I153" s="178"/>
      <c r="J153" s="11" t="s">
        <v>9</v>
      </c>
      <c r="K153" s="11" t="s">
        <v>186</v>
      </c>
      <c r="L153" s="21" t="s">
        <v>187</v>
      </c>
      <c r="M153" s="164" t="s">
        <v>188</v>
      </c>
      <c r="N153" s="179"/>
      <c r="O153" s="179"/>
      <c r="P153" s="165"/>
      <c r="Q153" s="154"/>
      <c r="R153" s="154"/>
      <c r="S153" s="154"/>
      <c r="T153" s="180"/>
      <c r="U153" s="82"/>
      <c r="V153" s="82"/>
      <c r="W153" s="82"/>
    </row>
    <row r="154" spans="1:23" ht="16.5">
      <c r="A154" s="105"/>
      <c r="B154" s="488"/>
      <c r="C154" s="489">
        <f>SUM(C153:C153)</f>
        <v>179.96</v>
      </c>
      <c r="D154" s="373">
        <f>SUM(D153:D153)</f>
        <v>34.67</v>
      </c>
      <c r="E154" s="490">
        <f>SUM(E153:E153)</f>
        <v>145.29</v>
      </c>
      <c r="F154" s="466">
        <f>D154+E154</f>
        <v>179.95999999999998</v>
      </c>
      <c r="G154" s="487">
        <f>F154/C154</f>
        <v>0.9999999999999999</v>
      </c>
      <c r="H154" s="177"/>
      <c r="I154" s="178"/>
      <c r="J154" s="74"/>
      <c r="K154" s="166"/>
      <c r="L154" s="167"/>
      <c r="M154" s="168">
        <f>SUM(K154:L154)</f>
        <v>0</v>
      </c>
      <c r="N154" s="181"/>
      <c r="O154" s="181"/>
      <c r="P154" s="182"/>
      <c r="Q154" s="183"/>
      <c r="R154" s="183"/>
      <c r="S154" s="154"/>
      <c r="T154" s="180"/>
      <c r="U154" s="82"/>
      <c r="V154" s="82"/>
      <c r="W154" s="82"/>
    </row>
    <row r="155" spans="3:23" ht="16.5">
      <c r="C155" s="171"/>
      <c r="J155" s="74" t="s">
        <v>10</v>
      </c>
      <c r="K155" s="166">
        <f>SUM(K154:K154)</f>
        <v>0</v>
      </c>
      <c r="L155" s="167">
        <f>SUM(L154:L154)</f>
        <v>0</v>
      </c>
      <c r="M155" s="168">
        <f>SUM(K155:L155)</f>
        <v>0</v>
      </c>
      <c r="N155" s="114"/>
      <c r="O155" s="114"/>
      <c r="P155" s="114"/>
      <c r="Q155" s="82"/>
      <c r="R155" s="82"/>
      <c r="S155" s="82"/>
      <c r="T155" s="82"/>
      <c r="U155" s="82"/>
      <c r="V155" s="82"/>
      <c r="W155" s="82"/>
    </row>
    <row r="156" spans="1:23" ht="15">
      <c r="A156" s="491"/>
      <c r="J156" s="114"/>
      <c r="K156" s="114"/>
      <c r="L156" s="114"/>
      <c r="M156" s="114"/>
      <c r="N156" s="114"/>
      <c r="O156" s="114"/>
      <c r="P156" s="114"/>
      <c r="Q156" s="82"/>
      <c r="R156" s="82"/>
      <c r="S156" s="82"/>
      <c r="T156" s="82"/>
      <c r="U156" s="82"/>
      <c r="V156" s="82"/>
      <c r="W156" s="82"/>
    </row>
    <row r="157" spans="1:23" s="138" customFormat="1" ht="16.5">
      <c r="A157" s="456" t="s">
        <v>138</v>
      </c>
      <c r="B157" s="73"/>
      <c r="C157" s="73"/>
      <c r="D157" s="73"/>
      <c r="E157" s="73"/>
      <c r="F157" s="102"/>
      <c r="G157" s="134"/>
      <c r="H157" s="135"/>
      <c r="I157" s="135"/>
      <c r="J157" s="136"/>
      <c r="K157" s="136"/>
      <c r="L157" s="136"/>
      <c r="M157" s="136"/>
      <c r="N157" s="136"/>
      <c r="O157" s="136"/>
      <c r="P157" s="136"/>
      <c r="Q157" s="137"/>
      <c r="R157" s="137"/>
      <c r="S157" s="137"/>
      <c r="T157" s="137"/>
      <c r="U157" s="137"/>
      <c r="V157" s="137"/>
      <c r="W157" s="137"/>
    </row>
    <row r="158" spans="1:23" ht="17.25">
      <c r="A158" s="456"/>
      <c r="B158" s="73"/>
      <c r="C158" s="73"/>
      <c r="D158" s="73"/>
      <c r="E158" s="73"/>
      <c r="J158" s="114"/>
      <c r="K158" s="114"/>
      <c r="L158" s="114"/>
      <c r="M158" s="114"/>
      <c r="N158" s="114"/>
      <c r="O158" s="114"/>
      <c r="P158" s="114"/>
      <c r="Q158" s="82"/>
      <c r="R158" s="82"/>
      <c r="S158" s="82"/>
      <c r="T158" s="82"/>
      <c r="U158" s="82"/>
      <c r="V158" s="82"/>
      <c r="W158" s="82"/>
    </row>
    <row r="159" spans="1:23" s="305" customFormat="1" ht="24" customHeight="1">
      <c r="A159" s="492" t="s">
        <v>12</v>
      </c>
      <c r="B159" s="492" t="s">
        <v>20</v>
      </c>
      <c r="C159" s="492" t="s">
        <v>14</v>
      </c>
      <c r="D159" s="492" t="s">
        <v>21</v>
      </c>
      <c r="E159" s="492" t="s">
        <v>22</v>
      </c>
      <c r="F159" s="336"/>
      <c r="G159" s="312"/>
      <c r="H159" s="313"/>
      <c r="I159" s="313"/>
      <c r="J159" s="314"/>
      <c r="K159" s="314"/>
      <c r="L159" s="314"/>
      <c r="M159" s="314"/>
      <c r="N159" s="314"/>
      <c r="O159" s="314"/>
      <c r="P159" s="182"/>
      <c r="Q159" s="184"/>
      <c r="R159" s="184"/>
      <c r="S159" s="184"/>
      <c r="T159" s="325"/>
      <c r="U159" s="188"/>
      <c r="V159" s="188"/>
      <c r="W159" s="188"/>
    </row>
    <row r="160" spans="1:23" ht="16.5">
      <c r="A160" s="373">
        <v>179.96</v>
      </c>
      <c r="B160" s="373">
        <v>145.29</v>
      </c>
      <c r="C160" s="493">
        <f>B160/A160</f>
        <v>0.807346076905979</v>
      </c>
      <c r="D160" s="373">
        <v>140.23</v>
      </c>
      <c r="E160" s="494">
        <f>D160/A160</f>
        <v>0.7792287174927761</v>
      </c>
      <c r="J160" s="114"/>
      <c r="K160" s="114"/>
      <c r="L160" s="114"/>
      <c r="M160" s="114"/>
      <c r="N160" s="114"/>
      <c r="O160" s="114"/>
      <c r="P160" s="165"/>
      <c r="Q160" s="82"/>
      <c r="R160" s="82"/>
      <c r="S160" s="82"/>
      <c r="T160" s="82"/>
      <c r="U160" s="82"/>
      <c r="V160" s="82"/>
      <c r="W160" s="82"/>
    </row>
    <row r="161" spans="1:23" ht="15">
      <c r="A161" s="57"/>
      <c r="J161" s="114"/>
      <c r="K161" s="114"/>
      <c r="L161" s="114"/>
      <c r="M161" s="114"/>
      <c r="N161" s="114"/>
      <c r="O161" s="114"/>
      <c r="P161" s="165"/>
      <c r="Q161" s="82"/>
      <c r="R161" s="82"/>
      <c r="S161" s="82"/>
      <c r="T161" s="82"/>
      <c r="U161" s="82"/>
      <c r="V161" s="82"/>
      <c r="W161" s="82"/>
    </row>
    <row r="162" spans="1:23" ht="15">
      <c r="A162" s="57"/>
      <c r="J162" s="114"/>
      <c r="K162" s="114"/>
      <c r="L162" s="114"/>
      <c r="M162" s="114"/>
      <c r="N162" s="114"/>
      <c r="O162" s="114"/>
      <c r="P162" s="165"/>
      <c r="Q162" s="82"/>
      <c r="R162" s="82"/>
      <c r="S162" s="82"/>
      <c r="T162" s="82"/>
      <c r="U162" s="82"/>
      <c r="V162" s="82"/>
      <c r="W162" s="82"/>
    </row>
    <row r="163" spans="1:23" s="138" customFormat="1" ht="16.5">
      <c r="A163" s="359" t="s">
        <v>139</v>
      </c>
      <c r="B163" s="495"/>
      <c r="C163" s="495"/>
      <c r="D163" s="495"/>
      <c r="E163" s="73"/>
      <c r="F163" s="102"/>
      <c r="G163" s="134"/>
      <c r="H163" s="135"/>
      <c r="I163" s="135"/>
      <c r="J163" s="136"/>
      <c r="K163" s="136"/>
      <c r="L163" s="136"/>
      <c r="M163" s="136"/>
      <c r="N163" s="136"/>
      <c r="O163" s="136"/>
      <c r="P163" s="165"/>
      <c r="Q163" s="137"/>
      <c r="R163" s="137"/>
      <c r="S163" s="137"/>
      <c r="T163" s="137"/>
      <c r="U163" s="137"/>
      <c r="V163" s="137"/>
      <c r="W163" s="137"/>
    </row>
    <row r="164" spans="1:23" ht="18" thickBot="1">
      <c r="A164" s="646" t="s">
        <v>362</v>
      </c>
      <c r="B164" s="646"/>
      <c r="C164" s="646"/>
      <c r="D164" s="646"/>
      <c r="E164" s="73"/>
      <c r="J164" s="114"/>
      <c r="K164" s="114"/>
      <c r="L164" s="114"/>
      <c r="M164" s="114"/>
      <c r="N164" s="114"/>
      <c r="O164" s="114"/>
      <c r="P164" s="165"/>
      <c r="Q164" s="82"/>
      <c r="R164" s="82"/>
      <c r="S164" s="82"/>
      <c r="T164" s="82"/>
      <c r="U164" s="82"/>
      <c r="V164" s="82"/>
      <c r="W164" s="82"/>
    </row>
    <row r="165" spans="1:23" ht="35.25" customHeight="1">
      <c r="A165" s="386" t="s">
        <v>2</v>
      </c>
      <c r="B165" s="386" t="s">
        <v>16</v>
      </c>
      <c r="C165" s="386" t="s">
        <v>363</v>
      </c>
      <c r="D165" s="386" t="s">
        <v>21</v>
      </c>
      <c r="E165" s="332" t="s">
        <v>22</v>
      </c>
      <c r="J165" s="11" t="s">
        <v>9</v>
      </c>
      <c r="K165" s="11" t="s">
        <v>262</v>
      </c>
      <c r="L165" s="11" t="s">
        <v>263</v>
      </c>
      <c r="M165" s="185" t="s">
        <v>21</v>
      </c>
      <c r="N165" s="114"/>
      <c r="O165" s="114"/>
      <c r="P165" s="165"/>
      <c r="Q165" s="82"/>
      <c r="R165" s="82"/>
      <c r="S165" s="82"/>
      <c r="T165" s="82"/>
      <c r="U165" s="82"/>
      <c r="V165" s="82"/>
      <c r="W165" s="82"/>
    </row>
    <row r="166" spans="1:23" ht="18.75" customHeight="1">
      <c r="A166" s="105">
        <v>1</v>
      </c>
      <c r="B166" s="74" t="s">
        <v>302</v>
      </c>
      <c r="C166" s="465">
        <v>179.96</v>
      </c>
      <c r="D166" s="459">
        <v>140.23</v>
      </c>
      <c r="E166" s="452">
        <f>D166/C166</f>
        <v>0.7792287174927761</v>
      </c>
      <c r="J166" s="74" t="s">
        <v>302</v>
      </c>
      <c r="K166" s="166"/>
      <c r="L166" s="167"/>
      <c r="M166" s="168">
        <f>SUM(K166:L166)</f>
        <v>0</v>
      </c>
      <c r="N166" s="114"/>
      <c r="O166" s="114"/>
      <c r="P166" s="165"/>
      <c r="Q166" s="96"/>
      <c r="R166" s="96"/>
      <c r="S166" s="165"/>
      <c r="T166" s="139"/>
      <c r="U166" s="82"/>
      <c r="V166" s="82"/>
      <c r="W166" s="82"/>
    </row>
    <row r="167" spans="1:23" ht="16.5">
      <c r="A167" s="105"/>
      <c r="B167" s="488"/>
      <c r="C167" s="489">
        <f>SUM(C166:C166)</f>
        <v>179.96</v>
      </c>
      <c r="D167" s="459">
        <f>SUM(D166:D166)</f>
        <v>140.23</v>
      </c>
      <c r="E167" s="452">
        <f>D167/C167</f>
        <v>0.7792287174927761</v>
      </c>
      <c r="J167" s="74" t="s">
        <v>10</v>
      </c>
      <c r="K167" s="166">
        <f>SUM(K166:K166)</f>
        <v>0</v>
      </c>
      <c r="L167" s="167">
        <f>SUM(L166:L166)</f>
        <v>0</v>
      </c>
      <c r="M167" s="168">
        <f>SUM(K167:L167)</f>
        <v>0</v>
      </c>
      <c r="N167" s="114"/>
      <c r="O167" s="114"/>
      <c r="P167" s="182"/>
      <c r="Q167" s="184"/>
      <c r="R167" s="184"/>
      <c r="S167" s="184"/>
      <c r="T167" s="139"/>
      <c r="U167" s="82"/>
      <c r="V167" s="82"/>
      <c r="W167" s="82"/>
    </row>
    <row r="168" spans="1:23" ht="16.5">
      <c r="A168" s="78"/>
      <c r="B168" s="368"/>
      <c r="C168" s="186"/>
      <c r="D168" s="186"/>
      <c r="E168" s="187"/>
      <c r="J168" s="126"/>
      <c r="K168" s="169"/>
      <c r="L168" s="170"/>
      <c r="M168" s="114"/>
      <c r="N168" s="114"/>
      <c r="O168" s="114"/>
      <c r="P168" s="182"/>
      <c r="Q168" s="184"/>
      <c r="R168" s="184"/>
      <c r="S168" s="184"/>
      <c r="T168" s="139"/>
      <c r="U168" s="82"/>
      <c r="V168" s="82"/>
      <c r="W168" s="82"/>
    </row>
    <row r="169" spans="1:26" ht="15">
      <c r="A169" s="131"/>
      <c r="B169" s="188"/>
      <c r="C169" s="133"/>
      <c r="D169" s="133"/>
      <c r="E169" s="5"/>
      <c r="N169" s="114"/>
      <c r="O169" s="114"/>
      <c r="P169" s="182"/>
      <c r="Q169" s="184"/>
      <c r="R169" s="184"/>
      <c r="S169" s="184"/>
      <c r="T169" s="139"/>
      <c r="U169" s="82"/>
      <c r="V169" s="82"/>
      <c r="W169" s="82"/>
      <c r="X169" s="82"/>
      <c r="Y169" s="82"/>
      <c r="Z169" s="82"/>
    </row>
    <row r="170" spans="1:26" s="138" customFormat="1" ht="16.5">
      <c r="A170" s="456" t="s">
        <v>140</v>
      </c>
      <c r="B170" s="73"/>
      <c r="C170" s="73"/>
      <c r="D170" s="73"/>
      <c r="E170" s="73"/>
      <c r="F170" s="389"/>
      <c r="G170" s="134"/>
      <c r="H170" s="135"/>
      <c r="I170" s="135"/>
      <c r="J170" s="136"/>
      <c r="K170" s="136"/>
      <c r="L170" s="136"/>
      <c r="M170" s="136"/>
      <c r="N170" s="136"/>
      <c r="O170" s="136"/>
      <c r="P170" s="136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spans="1:26" ht="17.25">
      <c r="A171" s="456"/>
      <c r="B171" s="73"/>
      <c r="C171" s="73"/>
      <c r="D171" s="73"/>
      <c r="E171" s="73"/>
      <c r="F171" s="389"/>
      <c r="J171" s="114"/>
      <c r="K171" s="114"/>
      <c r="L171" s="114"/>
      <c r="M171" s="114"/>
      <c r="N171" s="114"/>
      <c r="O171" s="114"/>
      <c r="P171" s="114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s="305" customFormat="1" ht="49.5">
      <c r="A172" s="492" t="s">
        <v>12</v>
      </c>
      <c r="B172" s="492" t="s">
        <v>20</v>
      </c>
      <c r="C172" s="492" t="s">
        <v>14</v>
      </c>
      <c r="D172" s="320" t="s">
        <v>104</v>
      </c>
      <c r="E172" s="320" t="s">
        <v>105</v>
      </c>
      <c r="F172" s="496" t="s">
        <v>106</v>
      </c>
      <c r="G172" s="497"/>
      <c r="H172" s="323"/>
      <c r="I172" s="323"/>
      <c r="J172" s="314"/>
      <c r="K172" s="324"/>
      <c r="L172" s="324"/>
      <c r="M172" s="314"/>
      <c r="N172" s="314"/>
      <c r="O172" s="314"/>
      <c r="P172" s="182"/>
      <c r="Q172" s="184"/>
      <c r="R172" s="184"/>
      <c r="S172" s="184"/>
      <c r="T172" s="325"/>
      <c r="U172" s="188"/>
      <c r="V172" s="188"/>
      <c r="W172" s="188"/>
      <c r="X172" s="188"/>
      <c r="Y172" s="188"/>
      <c r="Z172" s="188"/>
    </row>
    <row r="173" spans="1:26" ht="16.5">
      <c r="A173" s="498">
        <v>5.4</v>
      </c>
      <c r="B173" s="499">
        <v>4.35</v>
      </c>
      <c r="C173" s="500">
        <f>B173/A173</f>
        <v>0.8055555555555555</v>
      </c>
      <c r="D173" s="498">
        <v>4.36</v>
      </c>
      <c r="E173" s="501">
        <v>4.36</v>
      </c>
      <c r="F173" s="427">
        <f>E173/D173</f>
        <v>1</v>
      </c>
      <c r="J173" s="114"/>
      <c r="K173" s="114"/>
      <c r="L173" s="114"/>
      <c r="M173" s="114"/>
      <c r="N173" s="114"/>
      <c r="O173" s="114"/>
      <c r="P173" s="165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0:26" ht="15.75" customHeight="1">
      <c r="J174" s="114"/>
      <c r="K174" s="114"/>
      <c r="L174" s="114"/>
      <c r="M174" s="114"/>
      <c r="N174" s="114"/>
      <c r="O174" s="114"/>
      <c r="P174" s="114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s="138" customFormat="1" ht="16.5">
      <c r="A175" s="456" t="s">
        <v>150</v>
      </c>
      <c r="B175" s="163"/>
      <c r="C175" s="502"/>
      <c r="D175" s="163"/>
      <c r="E175" s="163"/>
      <c r="F175" s="503"/>
      <c r="G175" s="504"/>
      <c r="H175" s="147"/>
      <c r="I175" s="147"/>
      <c r="J175" s="147"/>
      <c r="K175" s="147"/>
      <c r="L175" s="147"/>
      <c r="M175" s="147"/>
      <c r="N175" s="147"/>
      <c r="O175" s="147"/>
      <c r="P175" s="147"/>
      <c r="Q175" s="148"/>
      <c r="R175" s="148"/>
      <c r="S175" s="148"/>
      <c r="T175" s="148"/>
      <c r="U175" s="137"/>
      <c r="V175" s="137"/>
      <c r="W175" s="137"/>
      <c r="X175" s="137"/>
      <c r="Y175" s="137"/>
      <c r="Z175" s="137"/>
    </row>
    <row r="176" spans="1:26" ht="17.25">
      <c r="A176" s="337"/>
      <c r="B176" s="73"/>
      <c r="C176" s="163"/>
      <c r="D176" s="672" t="s">
        <v>90</v>
      </c>
      <c r="E176" s="672"/>
      <c r="F176" s="672"/>
      <c r="G176" s="672"/>
      <c r="H176" s="190"/>
      <c r="I176" s="190"/>
      <c r="J176" s="114"/>
      <c r="K176" s="114"/>
      <c r="L176" s="114"/>
      <c r="M176" s="114"/>
      <c r="N176" s="114"/>
      <c r="O176" s="114"/>
      <c r="P176" s="114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47.25" customHeight="1">
      <c r="A177" s="386" t="s">
        <v>8</v>
      </c>
      <c r="B177" s="386" t="s">
        <v>9</v>
      </c>
      <c r="C177" s="386" t="s">
        <v>12</v>
      </c>
      <c r="D177" s="386" t="s">
        <v>91</v>
      </c>
      <c r="E177" s="386" t="s">
        <v>151</v>
      </c>
      <c r="F177" s="421" t="s">
        <v>92</v>
      </c>
      <c r="G177" s="386" t="s">
        <v>93</v>
      </c>
      <c r="H177" s="191"/>
      <c r="I177" s="192"/>
      <c r="J177" s="193"/>
      <c r="K177" s="194"/>
      <c r="L177" s="193"/>
      <c r="M177" s="193"/>
      <c r="N177" s="193"/>
      <c r="O177" s="193"/>
      <c r="P177" s="114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6.5">
      <c r="A178" s="105">
        <v>1</v>
      </c>
      <c r="B178" s="74" t="s">
        <v>302</v>
      </c>
      <c r="C178" s="505">
        <v>5.4</v>
      </c>
      <c r="D178" s="505">
        <v>4.36</v>
      </c>
      <c r="E178" s="505">
        <v>4.36</v>
      </c>
      <c r="F178" s="466">
        <f>D178-E178</f>
        <v>0</v>
      </c>
      <c r="G178" s="506">
        <f>E178/D178</f>
        <v>1</v>
      </c>
      <c r="H178" s="195"/>
      <c r="I178" s="195"/>
      <c r="Q178" s="154"/>
      <c r="R178" s="154"/>
      <c r="S178" s="154"/>
      <c r="T178" s="139"/>
      <c r="U178" s="82"/>
      <c r="V178" s="82"/>
      <c r="W178" s="82"/>
      <c r="X178" s="114"/>
      <c r="Y178" s="82"/>
      <c r="Z178" s="82"/>
    </row>
    <row r="179" spans="1:26" ht="16.5">
      <c r="A179" s="468"/>
      <c r="B179" s="428" t="s">
        <v>10</v>
      </c>
      <c r="C179" s="507">
        <f>SUM(C178:C178)</f>
        <v>5.4</v>
      </c>
      <c r="D179" s="507">
        <f>SUM(D178:D178)</f>
        <v>4.36</v>
      </c>
      <c r="E179" s="507">
        <f>SUM(E178:E178)</f>
        <v>4.36</v>
      </c>
      <c r="F179" s="466">
        <f>D179-E179</f>
        <v>0</v>
      </c>
      <c r="G179" s="506">
        <f>E179/D179</f>
        <v>1</v>
      </c>
      <c r="H179" s="195"/>
      <c r="I179" s="195"/>
      <c r="Q179" s="82"/>
      <c r="R179" s="82"/>
      <c r="S179" s="82"/>
      <c r="T179" s="82"/>
      <c r="U179" s="82"/>
      <c r="V179" s="82"/>
      <c r="W179" s="82"/>
      <c r="X179" s="114"/>
      <c r="Y179" s="82"/>
      <c r="Z179" s="82"/>
    </row>
    <row r="180" spans="1:26" ht="18" customHeight="1">
      <c r="A180" s="508"/>
      <c r="B180" s="88"/>
      <c r="C180" s="509"/>
      <c r="D180" s="510"/>
      <c r="E180" s="510"/>
      <c r="F180" s="511"/>
      <c r="G180" s="512"/>
      <c r="H180" s="195"/>
      <c r="I180" s="195"/>
      <c r="Q180" s="82"/>
      <c r="R180" s="82"/>
      <c r="S180" s="82"/>
      <c r="T180" s="82"/>
      <c r="U180" s="82"/>
      <c r="V180" s="82"/>
      <c r="W180" s="82"/>
      <c r="X180" s="114"/>
      <c r="Y180" s="82"/>
      <c r="Z180" s="82"/>
    </row>
    <row r="181" spans="7:20" ht="15">
      <c r="G181" s="121"/>
      <c r="H181" s="122"/>
      <c r="I181" s="122"/>
      <c r="J181" s="122"/>
      <c r="K181" s="122"/>
      <c r="L181" s="122"/>
      <c r="M181" s="122"/>
      <c r="N181" s="122"/>
      <c r="O181" s="122"/>
      <c r="P181" s="122"/>
      <c r="Q181" s="171"/>
      <c r="R181" s="171"/>
      <c r="S181" s="171"/>
      <c r="T181" s="171"/>
    </row>
    <row r="182" spans="1:25" ht="22.5" customHeight="1">
      <c r="A182" s="650" t="s">
        <v>75</v>
      </c>
      <c r="B182" s="650"/>
      <c r="C182" s="650"/>
      <c r="D182" s="650"/>
      <c r="E182" s="650"/>
      <c r="G182" s="121"/>
      <c r="H182" s="122"/>
      <c r="I182" s="122"/>
      <c r="J182" s="124"/>
      <c r="K182" s="124"/>
      <c r="L182" s="124"/>
      <c r="M182" s="124"/>
      <c r="N182" s="124"/>
      <c r="O182" s="124"/>
      <c r="P182" s="124"/>
      <c r="Q182" s="132"/>
      <c r="R182" s="132"/>
      <c r="S182" s="132"/>
      <c r="T182" s="132"/>
      <c r="U182" s="82"/>
      <c r="V182" s="82"/>
      <c r="W182" s="82"/>
      <c r="X182" s="82"/>
      <c r="Y182" s="82"/>
    </row>
    <row r="183" spans="1:25" ht="17.25">
      <c r="A183" s="337" t="s">
        <v>76</v>
      </c>
      <c r="B183" s="163"/>
      <c r="C183" s="502"/>
      <c r="D183" s="163"/>
      <c r="E183" s="163"/>
      <c r="F183" s="196"/>
      <c r="G183" s="121"/>
      <c r="H183" s="122"/>
      <c r="I183" s="122"/>
      <c r="J183" s="124"/>
      <c r="K183" s="124"/>
      <c r="L183" s="124"/>
      <c r="M183" s="124"/>
      <c r="N183" s="124"/>
      <c r="O183" s="124"/>
      <c r="P183" s="124"/>
      <c r="Q183" s="132"/>
      <c r="R183" s="132"/>
      <c r="S183" s="132"/>
      <c r="T183" s="132"/>
      <c r="U183" s="82"/>
      <c r="V183" s="82"/>
      <c r="W183" s="82"/>
      <c r="X183" s="82"/>
      <c r="Y183" s="82"/>
    </row>
    <row r="184" spans="1:25" ht="17.25">
      <c r="A184" s="643" t="s">
        <v>364</v>
      </c>
      <c r="B184" s="643"/>
      <c r="C184" s="643"/>
      <c r="D184" s="643"/>
      <c r="E184" s="163"/>
      <c r="F184" s="196"/>
      <c r="J184" s="114"/>
      <c r="K184" s="114"/>
      <c r="L184" s="114"/>
      <c r="M184" s="114"/>
      <c r="N184" s="114"/>
      <c r="O184" s="114"/>
      <c r="P184" s="114"/>
      <c r="Q184" s="82"/>
      <c r="R184" s="82"/>
      <c r="S184" s="82"/>
      <c r="T184" s="82"/>
      <c r="U184" s="82"/>
      <c r="V184" s="82"/>
      <c r="W184" s="82"/>
      <c r="X184" s="82"/>
      <c r="Y184" s="82"/>
    </row>
    <row r="185" spans="1:25" s="305" customFormat="1" ht="33">
      <c r="A185" s="386" t="s">
        <v>68</v>
      </c>
      <c r="B185" s="386" t="s">
        <v>24</v>
      </c>
      <c r="C185" s="386" t="s">
        <v>25</v>
      </c>
      <c r="D185" s="386" t="s">
        <v>26</v>
      </c>
      <c r="E185" s="369"/>
      <c r="F185" s="315"/>
      <c r="G185" s="312"/>
      <c r="H185" s="313"/>
      <c r="I185" s="313"/>
      <c r="J185" s="314"/>
      <c r="K185" s="314"/>
      <c r="L185" s="314"/>
      <c r="M185" s="314"/>
      <c r="N185" s="314"/>
      <c r="O185" s="314"/>
      <c r="P185" s="314"/>
      <c r="Q185" s="188"/>
      <c r="R185" s="188"/>
      <c r="S185" s="188"/>
      <c r="T185" s="188"/>
      <c r="U185" s="188"/>
      <c r="V185" s="188"/>
      <c r="W185" s="188"/>
      <c r="X185" s="188"/>
      <c r="Y185" s="188"/>
    </row>
    <row r="186" spans="1:25" ht="18" customHeight="1">
      <c r="A186" s="671" t="s">
        <v>147</v>
      </c>
      <c r="B186" s="514" t="s">
        <v>385</v>
      </c>
      <c r="C186" s="515"/>
      <c r="D186" s="516">
        <v>0</v>
      </c>
      <c r="F186" s="256"/>
      <c r="J186" s="114"/>
      <c r="K186" s="114"/>
      <c r="L186" s="114"/>
      <c r="M186" s="114"/>
      <c r="N186" s="114"/>
      <c r="O186" s="114"/>
      <c r="P186" s="114"/>
      <c r="Q186" s="82"/>
      <c r="R186" s="82"/>
      <c r="S186" s="82"/>
      <c r="T186" s="82"/>
      <c r="U186" s="82"/>
      <c r="V186" s="82"/>
      <c r="W186" s="82"/>
      <c r="X186" s="82"/>
      <c r="Y186" s="82"/>
    </row>
    <row r="187" spans="1:25" ht="15.75">
      <c r="A187" s="671"/>
      <c r="B187" s="514" t="s">
        <v>79</v>
      </c>
      <c r="C187" s="517" t="s">
        <v>405</v>
      </c>
      <c r="D187" s="518">
        <v>16.81</v>
      </c>
      <c r="E187" s="256"/>
      <c r="F187" s="256"/>
      <c r="I187" s="135"/>
      <c r="J187" s="114"/>
      <c r="K187" s="114"/>
      <c r="L187" s="114"/>
      <c r="M187" s="114"/>
      <c r="N187" s="114"/>
      <c r="O187" s="114"/>
      <c r="P187" s="114"/>
      <c r="Q187" s="82"/>
      <c r="R187" s="82"/>
      <c r="S187" s="82"/>
      <c r="T187" s="82"/>
      <c r="U187" s="82"/>
      <c r="V187" s="82"/>
      <c r="W187" s="82"/>
      <c r="X187" s="82"/>
      <c r="Y187" s="82"/>
    </row>
    <row r="188" spans="1:25" ht="16.5">
      <c r="A188" s="671"/>
      <c r="B188" s="519" t="s">
        <v>141</v>
      </c>
      <c r="C188" s="520" t="s">
        <v>406</v>
      </c>
      <c r="D188" s="521">
        <v>27.73</v>
      </c>
      <c r="E188" s="256"/>
      <c r="F188" s="257"/>
      <c r="J188" s="114"/>
      <c r="K188" s="114"/>
      <c r="L188" s="114"/>
      <c r="M188" s="114"/>
      <c r="N188" s="114"/>
      <c r="O188" s="114"/>
      <c r="P188" s="197"/>
      <c r="Q188" s="82"/>
      <c r="R188" s="82"/>
      <c r="S188" s="114"/>
      <c r="T188" s="82"/>
      <c r="U188" s="82"/>
      <c r="V188" s="82"/>
      <c r="W188" s="82"/>
      <c r="X188" s="82"/>
      <c r="Y188" s="82"/>
    </row>
    <row r="189" spans="1:25" ht="17.25" thickBot="1">
      <c r="A189" s="671"/>
      <c r="B189" s="519" t="s">
        <v>303</v>
      </c>
      <c r="C189" s="520" t="s">
        <v>407</v>
      </c>
      <c r="D189" s="521">
        <v>33.65</v>
      </c>
      <c r="E189" s="256"/>
      <c r="F189" s="257"/>
      <c r="J189" s="114"/>
      <c r="K189" s="114"/>
      <c r="L189" s="114"/>
      <c r="M189" s="114"/>
      <c r="N189" s="114"/>
      <c r="O189" s="114"/>
      <c r="P189" s="197"/>
      <c r="Q189" s="82"/>
      <c r="R189" s="82"/>
      <c r="S189" s="114"/>
      <c r="T189" s="82"/>
      <c r="U189" s="82"/>
      <c r="V189" s="82"/>
      <c r="W189" s="82"/>
      <c r="X189" s="82"/>
      <c r="Y189" s="82"/>
    </row>
    <row r="190" spans="1:25" ht="16.5">
      <c r="A190" s="671"/>
      <c r="B190" s="669" t="s">
        <v>148</v>
      </c>
      <c r="C190" s="669"/>
      <c r="D190" s="489">
        <f>SUM(D187:D189)</f>
        <v>78.19</v>
      </c>
      <c r="E190" s="171"/>
      <c r="F190" s="257"/>
      <c r="I190" s="640">
        <f>D190-4.13</f>
        <v>74.06</v>
      </c>
      <c r="J190" s="114"/>
      <c r="K190" s="114"/>
      <c r="L190" s="114"/>
      <c r="M190" s="114"/>
      <c r="N190" s="114"/>
      <c r="O190" s="114"/>
      <c r="P190" s="114"/>
      <c r="Q190" s="82"/>
      <c r="R190" s="82"/>
      <c r="S190" s="82"/>
      <c r="T190" s="82"/>
      <c r="U190" s="82"/>
      <c r="V190" s="82"/>
      <c r="W190" s="82"/>
      <c r="X190" s="82"/>
      <c r="Y190" s="82"/>
    </row>
    <row r="191" spans="1:25" ht="15">
      <c r="A191" s="171"/>
      <c r="B191" s="171"/>
      <c r="C191" s="122"/>
      <c r="D191" s="171"/>
      <c r="E191" s="171"/>
      <c r="F191" s="196"/>
      <c r="G191" s="121"/>
      <c r="H191" s="122"/>
      <c r="I191" s="641"/>
      <c r="J191" s="124"/>
      <c r="K191" s="124"/>
      <c r="L191" s="124"/>
      <c r="M191" s="124"/>
      <c r="N191" s="124"/>
      <c r="O191" s="124"/>
      <c r="P191" s="124"/>
      <c r="Q191" s="132"/>
      <c r="R191" s="132"/>
      <c r="S191" s="132"/>
      <c r="T191" s="132"/>
      <c r="U191" s="82"/>
      <c r="V191" s="82"/>
      <c r="W191" s="82"/>
      <c r="X191" s="82"/>
      <c r="Y191" s="82"/>
    </row>
    <row r="192" spans="1:25" ht="12" customHeight="1" thickBot="1">
      <c r="A192" s="171"/>
      <c r="D192" s="522"/>
      <c r="E192" s="522"/>
      <c r="H192" s="198"/>
      <c r="I192" s="642"/>
      <c r="J192" s="199"/>
      <c r="K192" s="199"/>
      <c r="L192" s="199"/>
      <c r="M192" s="199"/>
      <c r="N192" s="199"/>
      <c r="O192" s="199"/>
      <c r="P192" s="199"/>
      <c r="Q192" s="200"/>
      <c r="R192" s="200"/>
      <c r="S192" s="200"/>
      <c r="T192" s="200"/>
      <c r="U192" s="82"/>
      <c r="V192" s="82"/>
      <c r="W192" s="82"/>
      <c r="X192" s="82"/>
      <c r="Y192" s="82"/>
    </row>
    <row r="193" spans="1:25" ht="16.5">
      <c r="A193" s="461" t="s">
        <v>238</v>
      </c>
      <c r="B193" s="462"/>
      <c r="C193" s="462"/>
      <c r="D193" s="462"/>
      <c r="E193" s="463"/>
      <c r="F193" s="370"/>
      <c r="G193" s="121"/>
      <c r="H193" s="122"/>
      <c r="I193" s="122"/>
      <c r="J193" s="124"/>
      <c r="K193" s="124"/>
      <c r="L193" s="124"/>
      <c r="M193" s="124"/>
      <c r="N193" s="124"/>
      <c r="O193" s="124"/>
      <c r="P193" s="124"/>
      <c r="Q193" s="201"/>
      <c r="R193" s="201"/>
      <c r="S193" s="201"/>
      <c r="T193" s="201"/>
      <c r="U193" s="114"/>
      <c r="V193" s="82"/>
      <c r="W193" s="82"/>
      <c r="X193" s="82"/>
      <c r="Y193" s="82"/>
    </row>
    <row r="194" spans="1:25" s="138" customFormat="1" ht="16.5">
      <c r="A194" s="645" t="s">
        <v>314</v>
      </c>
      <c r="B194" s="645"/>
      <c r="C194" s="645"/>
      <c r="D194" s="645"/>
      <c r="E194" s="163"/>
      <c r="F194" s="146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8"/>
      <c r="R194" s="148"/>
      <c r="S194" s="148"/>
      <c r="T194" s="148"/>
      <c r="U194" s="137"/>
      <c r="V194" s="137"/>
      <c r="W194" s="137"/>
      <c r="X194" s="137"/>
      <c r="Y194" s="137"/>
    </row>
    <row r="195" spans="1:25" ht="17.25">
      <c r="A195" s="646" t="s">
        <v>365</v>
      </c>
      <c r="B195" s="646"/>
      <c r="C195" s="646"/>
      <c r="D195" s="646"/>
      <c r="E195" s="163" t="s">
        <v>30</v>
      </c>
      <c r="J195" s="114"/>
      <c r="K195" s="114"/>
      <c r="L195" s="114"/>
      <c r="M195" s="114"/>
      <c r="N195" s="114"/>
      <c r="O195" s="114"/>
      <c r="P195" s="114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s="305" customFormat="1" ht="50.25" thickBot="1">
      <c r="A196" s="386" t="s">
        <v>8</v>
      </c>
      <c r="B196" s="386" t="s">
        <v>9</v>
      </c>
      <c r="C196" s="386" t="s">
        <v>366</v>
      </c>
      <c r="D196" s="386" t="s">
        <v>367</v>
      </c>
      <c r="E196" s="386" t="s">
        <v>368</v>
      </c>
      <c r="F196" s="322"/>
      <c r="G196" s="312"/>
      <c r="H196" s="313"/>
      <c r="I196" s="313"/>
      <c r="J196" s="314"/>
      <c r="K196" s="314"/>
      <c r="L196" s="314"/>
      <c r="M196" s="314"/>
      <c r="N196" s="314"/>
      <c r="O196" s="314"/>
      <c r="P196" s="314"/>
      <c r="Q196" s="188"/>
      <c r="R196" s="188"/>
      <c r="S196" s="188"/>
      <c r="T196" s="188"/>
      <c r="U196" s="188"/>
      <c r="V196" s="188"/>
      <c r="W196" s="188"/>
      <c r="X196" s="188"/>
      <c r="Y196" s="188"/>
    </row>
    <row r="197" spans="1:25" ht="16.5">
      <c r="A197" s="105">
        <v>1</v>
      </c>
      <c r="B197" s="74" t="s">
        <v>302</v>
      </c>
      <c r="C197" s="470">
        <v>237.84</v>
      </c>
      <c r="D197" s="459">
        <v>0</v>
      </c>
      <c r="E197" s="467">
        <v>0</v>
      </c>
      <c r="F197" s="152"/>
      <c r="J197" s="11" t="s">
        <v>9</v>
      </c>
      <c r="K197" s="11" t="s">
        <v>189</v>
      </c>
      <c r="L197" s="11" t="s">
        <v>190</v>
      </c>
      <c r="M197" s="185" t="s">
        <v>191</v>
      </c>
      <c r="N197" s="11" t="s">
        <v>192</v>
      </c>
      <c r="O197" s="11" t="s">
        <v>193</v>
      </c>
      <c r="P197" s="338" t="s">
        <v>194</v>
      </c>
      <c r="Q197" s="202"/>
      <c r="R197" s="202"/>
      <c r="S197" s="203"/>
      <c r="T197" s="204"/>
      <c r="U197" s="205"/>
      <c r="V197" s="202"/>
      <c r="W197" s="114"/>
      <c r="X197" s="114"/>
      <c r="Y197" s="82"/>
    </row>
    <row r="198" spans="1:25" ht="16.5">
      <c r="A198" s="74"/>
      <c r="B198" s="523" t="s">
        <v>19</v>
      </c>
      <c r="C198" s="524">
        <f>SUM(C197:C197)</f>
        <v>237.84</v>
      </c>
      <c r="D198" s="459">
        <f>SUM(D197:D197)</f>
        <v>0</v>
      </c>
      <c r="E198" s="467">
        <f>D198/C198</f>
        <v>0</v>
      </c>
      <c r="F198" s="58"/>
      <c r="J198" s="74"/>
      <c r="K198" s="166"/>
      <c r="L198" s="167"/>
      <c r="M198" s="168">
        <f>SUM(K198:L198)</f>
        <v>0</v>
      </c>
      <c r="N198" s="166"/>
      <c r="O198" s="167"/>
      <c r="P198" s="339">
        <f>SUM(N198:O198)</f>
        <v>0</v>
      </c>
      <c r="Q198" s="206"/>
      <c r="R198" s="206"/>
      <c r="S198" s="206"/>
      <c r="T198" s="82"/>
      <c r="U198" s="207"/>
      <c r="V198" s="207"/>
      <c r="W198" s="207"/>
      <c r="X198" s="114"/>
      <c r="Y198" s="82"/>
    </row>
    <row r="199" spans="7:25" ht="16.5">
      <c r="G199" s="208"/>
      <c r="H199" s="209"/>
      <c r="I199" s="209"/>
      <c r="J199" s="74" t="s">
        <v>10</v>
      </c>
      <c r="K199" s="166">
        <f>SUM(K198:K198)</f>
        <v>0</v>
      </c>
      <c r="L199" s="167">
        <f>SUM(L198:L198)</f>
        <v>0</v>
      </c>
      <c r="M199" s="168">
        <f>SUM(K199:L199)</f>
        <v>0</v>
      </c>
      <c r="N199" s="166">
        <f>SUM(N198:N198)</f>
        <v>0</v>
      </c>
      <c r="O199" s="167">
        <f>SUM(O198:O198)</f>
        <v>0</v>
      </c>
      <c r="P199" s="339">
        <f>SUM(N199:O199)</f>
        <v>0</v>
      </c>
      <c r="Q199" s="209"/>
      <c r="R199" s="209"/>
      <c r="S199" s="209"/>
      <c r="T199" s="209"/>
      <c r="U199" s="82"/>
      <c r="V199" s="82"/>
      <c r="W199" s="82"/>
      <c r="X199" s="82"/>
      <c r="Y199" s="82"/>
    </row>
    <row r="200" spans="1:25" s="138" customFormat="1" ht="16.5">
      <c r="A200" s="645" t="s">
        <v>369</v>
      </c>
      <c r="B200" s="645"/>
      <c r="C200" s="645"/>
      <c r="D200" s="645"/>
      <c r="E200" s="163"/>
      <c r="F200" s="146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8"/>
      <c r="R200" s="148"/>
      <c r="S200" s="148"/>
      <c r="T200" s="148"/>
      <c r="U200" s="137"/>
      <c r="V200" s="137"/>
      <c r="W200" s="137"/>
      <c r="X200" s="137"/>
      <c r="Y200" s="137"/>
    </row>
    <row r="201" spans="1:25" ht="18" thickBot="1">
      <c r="A201" s="661" t="s">
        <v>370</v>
      </c>
      <c r="B201" s="661"/>
      <c r="C201" s="661"/>
      <c r="D201" s="661"/>
      <c r="E201" s="163" t="s">
        <v>30</v>
      </c>
      <c r="J201" s="114"/>
      <c r="K201" s="114"/>
      <c r="L201" s="114"/>
      <c r="M201" s="114"/>
      <c r="N201" s="114"/>
      <c r="O201" s="114"/>
      <c r="P201" s="114"/>
      <c r="Q201" s="82"/>
      <c r="R201" s="82"/>
      <c r="S201" s="82"/>
      <c r="T201" s="82"/>
      <c r="U201" s="82"/>
      <c r="V201" s="82"/>
      <c r="W201" s="82"/>
      <c r="X201" s="82"/>
      <c r="Y201" s="82"/>
    </row>
    <row r="202" spans="1:25" s="305" customFormat="1" ht="66">
      <c r="A202" s="386" t="s">
        <v>8</v>
      </c>
      <c r="B202" s="386" t="s">
        <v>9</v>
      </c>
      <c r="C202" s="386" t="s">
        <v>310</v>
      </c>
      <c r="D202" s="386" t="s">
        <v>371</v>
      </c>
      <c r="E202" s="386" t="s">
        <v>356</v>
      </c>
      <c r="F202" s="322"/>
      <c r="G202" s="312"/>
      <c r="H202" s="313"/>
      <c r="I202" s="313"/>
      <c r="J202" s="11" t="s">
        <v>9</v>
      </c>
      <c r="K202" s="11" t="s">
        <v>195</v>
      </c>
      <c r="L202" s="11" t="s">
        <v>196</v>
      </c>
      <c r="M202" s="153" t="s">
        <v>197</v>
      </c>
      <c r="N202" s="314"/>
      <c r="O202" s="314"/>
      <c r="P202" s="314"/>
      <c r="Q202" s="188"/>
      <c r="R202" s="188"/>
      <c r="S202" s="188"/>
      <c r="T202" s="188"/>
      <c r="U202" s="188"/>
      <c r="V202" s="188"/>
      <c r="W202" s="188"/>
      <c r="X202" s="188"/>
      <c r="Y202" s="188"/>
    </row>
    <row r="203" spans="1:25" ht="16.5">
      <c r="A203" s="105">
        <v>1</v>
      </c>
      <c r="B203" s="74" t="s">
        <v>302</v>
      </c>
      <c r="C203" s="470">
        <v>237.84</v>
      </c>
      <c r="D203" s="459">
        <v>7.05</v>
      </c>
      <c r="E203" s="452">
        <f>D203/C203</f>
        <v>0.02964177598385469</v>
      </c>
      <c r="J203" s="74" t="s">
        <v>302</v>
      </c>
      <c r="K203" s="166"/>
      <c r="L203" s="167"/>
      <c r="M203" s="168">
        <f>SUM(K203:L203)</f>
        <v>0</v>
      </c>
      <c r="N203" s="114"/>
      <c r="O203" s="114"/>
      <c r="P203" s="210"/>
      <c r="Q203" s="202"/>
      <c r="R203" s="202"/>
      <c r="S203" s="114"/>
      <c r="T203" s="82"/>
      <c r="U203" s="82"/>
      <c r="V203" s="82"/>
      <c r="W203" s="82"/>
      <c r="X203" s="82"/>
      <c r="Y203" s="82"/>
    </row>
    <row r="204" spans="1:25" ht="16.5">
      <c r="A204" s="74"/>
      <c r="B204" s="523" t="s">
        <v>19</v>
      </c>
      <c r="C204" s="524">
        <f>SUM(C203:C203)</f>
        <v>237.84</v>
      </c>
      <c r="D204" s="524">
        <f>SUM(D203:D203)</f>
        <v>7.05</v>
      </c>
      <c r="E204" s="452">
        <f>D204/C204</f>
        <v>0.02964177598385469</v>
      </c>
      <c r="F204" s="58"/>
      <c r="J204" s="74" t="s">
        <v>10</v>
      </c>
      <c r="K204" s="166">
        <f>SUM(K203:K203)</f>
        <v>0</v>
      </c>
      <c r="L204" s="167">
        <f>SUM(L203:L203)</f>
        <v>0</v>
      </c>
      <c r="M204" s="168">
        <f>SUM(K204:L204)</f>
        <v>0</v>
      </c>
      <c r="N204" s="114"/>
      <c r="O204" s="114"/>
      <c r="P204" s="206"/>
      <c r="Q204" s="211"/>
      <c r="R204" s="211"/>
      <c r="S204" s="114"/>
      <c r="T204" s="82"/>
      <c r="U204" s="82"/>
      <c r="V204" s="82"/>
      <c r="W204" s="82"/>
      <c r="X204" s="82"/>
      <c r="Y204" s="82"/>
    </row>
    <row r="205" spans="1:25" ht="16.5">
      <c r="A205" s="118"/>
      <c r="B205" s="119"/>
      <c r="C205" s="340"/>
      <c r="D205" s="340"/>
      <c r="E205" s="5"/>
      <c r="F205" s="58"/>
      <c r="J205" s="126"/>
      <c r="K205" s="169"/>
      <c r="L205" s="170"/>
      <c r="M205" s="114"/>
      <c r="N205" s="114"/>
      <c r="O205" s="114"/>
      <c r="P205" s="206"/>
      <c r="Q205" s="211"/>
      <c r="R205" s="211"/>
      <c r="S205" s="114"/>
      <c r="T205" s="82"/>
      <c r="U205" s="82"/>
      <c r="V205" s="82"/>
      <c r="W205" s="82"/>
      <c r="X205" s="82"/>
      <c r="Y205" s="82"/>
    </row>
    <row r="206" spans="1:25" ht="16.5">
      <c r="A206" s="118"/>
      <c r="B206" s="119"/>
      <c r="C206" s="340"/>
      <c r="D206" s="340"/>
      <c r="E206" s="5"/>
      <c r="F206" s="58"/>
      <c r="J206" s="126"/>
      <c r="K206" s="169"/>
      <c r="L206" s="170"/>
      <c r="M206" s="114"/>
      <c r="N206" s="114"/>
      <c r="O206" s="114"/>
      <c r="P206" s="206"/>
      <c r="Q206" s="211"/>
      <c r="R206" s="211"/>
      <c r="S206" s="114"/>
      <c r="T206" s="82"/>
      <c r="U206" s="82"/>
      <c r="V206" s="82"/>
      <c r="W206" s="82"/>
      <c r="X206" s="82"/>
      <c r="Y206" s="82"/>
    </row>
    <row r="207" spans="1:25" s="113" customFormat="1" ht="16.5">
      <c r="A207" s="337" t="s">
        <v>239</v>
      </c>
      <c r="B207" s="163"/>
      <c r="C207" s="163"/>
      <c r="D207" s="163"/>
      <c r="E207" s="163"/>
      <c r="F207" s="333"/>
      <c r="G207" s="371"/>
      <c r="H207" s="112"/>
      <c r="I207" s="112"/>
      <c r="J207" s="128"/>
      <c r="K207" s="128"/>
      <c r="L207" s="128"/>
      <c r="M207" s="128"/>
      <c r="N207" s="128"/>
      <c r="O207" s="128"/>
      <c r="P207" s="128"/>
      <c r="Q207" s="101"/>
      <c r="R207" s="101"/>
      <c r="S207" s="101"/>
      <c r="T207" s="101"/>
      <c r="U207" s="101"/>
      <c r="V207" s="101"/>
      <c r="W207" s="101"/>
      <c r="X207" s="101"/>
      <c r="Y207" s="101"/>
    </row>
    <row r="208" spans="1:25" s="305" customFormat="1" ht="33">
      <c r="A208" s="320" t="s">
        <v>12</v>
      </c>
      <c r="B208" s="320" t="s">
        <v>357</v>
      </c>
      <c r="C208" s="320" t="s">
        <v>31</v>
      </c>
      <c r="D208" s="320" t="s">
        <v>32</v>
      </c>
      <c r="E208" s="320" t="s">
        <v>33</v>
      </c>
      <c r="F208" s="321" t="s">
        <v>15</v>
      </c>
      <c r="G208" s="149"/>
      <c r="H208" s="150"/>
      <c r="I208" s="150"/>
      <c r="J208" s="150"/>
      <c r="K208" s="150"/>
      <c r="L208" s="150"/>
      <c r="M208" s="150"/>
      <c r="N208" s="150"/>
      <c r="O208" s="150"/>
      <c r="P208" s="150"/>
      <c r="Q208" s="151"/>
      <c r="R208" s="151"/>
      <c r="S208" s="151"/>
      <c r="T208" s="151"/>
      <c r="U208" s="188"/>
      <c r="V208" s="188"/>
      <c r="W208" s="188"/>
      <c r="X208" s="188"/>
      <c r="Y208" s="188"/>
    </row>
    <row r="209" spans="1:25" ht="16.5">
      <c r="A209" s="524">
        <v>237.84</v>
      </c>
      <c r="B209" s="525">
        <v>7.05</v>
      </c>
      <c r="C209" s="459">
        <v>227.24</v>
      </c>
      <c r="D209" s="478">
        <v>227.24</v>
      </c>
      <c r="E209" s="479">
        <f>D209/A209</f>
        <v>0.9554322233434241</v>
      </c>
      <c r="F209" s="372">
        <f>A209*85/100</f>
        <v>202.16400000000002</v>
      </c>
      <c r="G209" s="121"/>
      <c r="H209" s="122"/>
      <c r="I209" s="122"/>
      <c r="J209" s="124"/>
      <c r="K209" s="124"/>
      <c r="L209" s="124"/>
      <c r="M209" s="124"/>
      <c r="N209" s="124"/>
      <c r="O209" s="124"/>
      <c r="P209" s="206"/>
      <c r="Q209" s="211"/>
      <c r="R209" s="211"/>
      <c r="S209" s="124"/>
      <c r="T209" s="132"/>
      <c r="U209" s="82"/>
      <c r="V209" s="82"/>
      <c r="W209" s="82"/>
      <c r="X209" s="82"/>
      <c r="Y209" s="82"/>
    </row>
    <row r="210" spans="1:25" ht="15.75">
      <c r="A210" s="341"/>
      <c r="B210" s="206"/>
      <c r="C210" s="133"/>
      <c r="D210" s="526"/>
      <c r="E210" s="527"/>
      <c r="F210" s="528"/>
      <c r="G210" s="121"/>
      <c r="H210" s="122"/>
      <c r="I210" s="122"/>
      <c r="J210" s="124"/>
      <c r="K210" s="124"/>
      <c r="L210" s="124"/>
      <c r="M210" s="124"/>
      <c r="N210" s="124"/>
      <c r="O210" s="124"/>
      <c r="P210" s="206"/>
      <c r="Q210" s="211"/>
      <c r="R210" s="211"/>
      <c r="S210" s="124"/>
      <c r="T210" s="132"/>
      <c r="U210" s="82"/>
      <c r="V210" s="82"/>
      <c r="W210" s="82"/>
      <c r="X210" s="82"/>
      <c r="Y210" s="82"/>
    </row>
    <row r="211" spans="1:29" s="138" customFormat="1" ht="16.5">
      <c r="A211" s="456" t="s">
        <v>240</v>
      </c>
      <c r="B211" s="163"/>
      <c r="C211" s="502"/>
      <c r="D211" s="163"/>
      <c r="E211" s="163"/>
      <c r="F211" s="333"/>
      <c r="G211" s="485"/>
      <c r="H211" s="135"/>
      <c r="I211" s="135"/>
      <c r="J211" s="136"/>
      <c r="K211" s="136"/>
      <c r="L211" s="136"/>
      <c r="M211" s="136"/>
      <c r="N211" s="136"/>
      <c r="O211" s="136"/>
      <c r="P211" s="136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</row>
    <row r="212" spans="1:29" ht="18" thickBot="1">
      <c r="A212" s="661" t="s">
        <v>372</v>
      </c>
      <c r="B212" s="661"/>
      <c r="C212" s="661"/>
      <c r="D212" s="661"/>
      <c r="E212" s="163"/>
      <c r="F212" s="333"/>
      <c r="G212" s="529" t="s">
        <v>30</v>
      </c>
      <c r="H212" s="122"/>
      <c r="I212" s="122"/>
      <c r="J212" s="124"/>
      <c r="K212" s="124"/>
      <c r="L212" s="124"/>
      <c r="M212" s="124"/>
      <c r="N212" s="124"/>
      <c r="O212" s="124"/>
      <c r="P212" s="124"/>
      <c r="Q212" s="132"/>
      <c r="R212" s="132"/>
      <c r="S212" s="132"/>
      <c r="T212" s="132"/>
      <c r="U212" s="82"/>
      <c r="V212" s="82"/>
      <c r="W212" s="82"/>
      <c r="X212" s="82"/>
      <c r="Y212" s="82"/>
      <c r="Z212" s="82"/>
      <c r="AA212" s="82"/>
      <c r="AB212" s="82"/>
      <c r="AC212" s="82"/>
    </row>
    <row r="213" spans="1:29" ht="49.5">
      <c r="A213" s="386" t="s">
        <v>8</v>
      </c>
      <c r="B213" s="386" t="s">
        <v>9</v>
      </c>
      <c r="C213" s="386" t="s">
        <v>374</v>
      </c>
      <c r="D213" s="386" t="s">
        <v>373</v>
      </c>
      <c r="E213" s="386" t="s">
        <v>78</v>
      </c>
      <c r="F213" s="530" t="s">
        <v>320</v>
      </c>
      <c r="G213" s="486" t="s">
        <v>34</v>
      </c>
      <c r="H213" s="212"/>
      <c r="I213" s="213"/>
      <c r="J213" s="11" t="s">
        <v>9</v>
      </c>
      <c r="K213" s="11" t="s">
        <v>198</v>
      </c>
      <c r="L213" s="11" t="s">
        <v>199</v>
      </c>
      <c r="M213" s="153" t="s">
        <v>200</v>
      </c>
      <c r="N213" s="214"/>
      <c r="O213" s="214"/>
      <c r="P213" s="214"/>
      <c r="Q213" s="93"/>
      <c r="R213" s="93"/>
      <c r="S213" s="93"/>
      <c r="T213" s="93"/>
      <c r="U213" s="82"/>
      <c r="V213" s="82"/>
      <c r="W213" s="82"/>
      <c r="X213" s="82"/>
      <c r="Y213" s="82"/>
      <c r="Z213" s="82"/>
      <c r="AA213" s="82"/>
      <c r="AB213" s="82"/>
      <c r="AC213" s="82"/>
    </row>
    <row r="214" spans="1:29" ht="16.5">
      <c r="A214" s="105">
        <v>1</v>
      </c>
      <c r="B214" s="74" t="s">
        <v>302</v>
      </c>
      <c r="C214" s="470">
        <v>237.84</v>
      </c>
      <c r="D214" s="531">
        <v>0</v>
      </c>
      <c r="E214" s="465">
        <v>227.24</v>
      </c>
      <c r="F214" s="532">
        <f>D214+E214</f>
        <v>227.24</v>
      </c>
      <c r="G214" s="487">
        <f>F214/C214</f>
        <v>0.9554322233434241</v>
      </c>
      <c r="H214" s="5"/>
      <c r="I214" s="5"/>
      <c r="J214" s="74" t="s">
        <v>302</v>
      </c>
      <c r="K214" s="166"/>
      <c r="L214" s="167"/>
      <c r="M214" s="168">
        <f>SUM(K214:L214)</f>
        <v>0</v>
      </c>
      <c r="N214" s="215"/>
      <c r="O214" s="215"/>
      <c r="P214" s="210"/>
      <c r="Q214" s="216"/>
      <c r="R214" s="202"/>
      <c r="S214" s="215"/>
      <c r="T214" s="189"/>
      <c r="U214" s="217"/>
      <c r="V214" s="217"/>
      <c r="W214" s="217"/>
      <c r="X214" s="217"/>
      <c r="Y214" s="114"/>
      <c r="Z214" s="82"/>
      <c r="AA214" s="82"/>
      <c r="AB214" s="82"/>
      <c r="AC214" s="82"/>
    </row>
    <row r="215" spans="1:29" ht="16.5">
      <c r="A215" s="74"/>
      <c r="B215" s="523" t="s">
        <v>19</v>
      </c>
      <c r="C215" s="524">
        <f>SUM(C214:C214)</f>
        <v>237.84</v>
      </c>
      <c r="D215" s="533">
        <f>SUM(D214:D214)</f>
        <v>0</v>
      </c>
      <c r="E215" s="469">
        <f>SUM(E214:E214)</f>
        <v>227.24</v>
      </c>
      <c r="F215" s="532">
        <f>D215+E215</f>
        <v>227.24</v>
      </c>
      <c r="G215" s="487">
        <f>F215/C215</f>
        <v>0.9554322233434241</v>
      </c>
      <c r="H215" s="5"/>
      <c r="I215" s="5"/>
      <c r="J215" s="74" t="s">
        <v>10</v>
      </c>
      <c r="K215" s="166">
        <f>SUM(K214:K214)</f>
        <v>0</v>
      </c>
      <c r="L215" s="167">
        <f>SUM(L214:L214)</f>
        <v>0</v>
      </c>
      <c r="M215" s="168">
        <f>SUM(K215:L215)</f>
        <v>0</v>
      </c>
      <c r="N215" s="218"/>
      <c r="O215" s="218"/>
      <c r="P215" s="206"/>
      <c r="Q215" s="216"/>
      <c r="R215" s="211"/>
      <c r="S215" s="215"/>
      <c r="T215" s="5"/>
      <c r="U215" s="219"/>
      <c r="V215" s="219"/>
      <c r="W215" s="219"/>
      <c r="X215" s="219"/>
      <c r="Y215" s="114"/>
      <c r="Z215" s="82"/>
      <c r="AA215" s="82"/>
      <c r="AB215" s="82"/>
      <c r="AC215" s="82"/>
    </row>
    <row r="216" spans="1:29" ht="16.5">
      <c r="A216" s="118"/>
      <c r="B216" s="119"/>
      <c r="C216" s="340"/>
      <c r="D216" s="534"/>
      <c r="E216" s="535"/>
      <c r="F216" s="342"/>
      <c r="G216" s="177"/>
      <c r="H216" s="5"/>
      <c r="I216" s="5"/>
      <c r="J216" s="126"/>
      <c r="K216" s="169"/>
      <c r="L216" s="170"/>
      <c r="M216" s="114"/>
      <c r="N216" s="218"/>
      <c r="O216" s="218"/>
      <c r="P216" s="206"/>
      <c r="Q216" s="216"/>
      <c r="R216" s="211"/>
      <c r="S216" s="215"/>
      <c r="T216" s="5"/>
      <c r="U216" s="219"/>
      <c r="V216" s="219"/>
      <c r="W216" s="219"/>
      <c r="X216" s="219"/>
      <c r="Y216" s="114"/>
      <c r="Z216" s="82"/>
      <c r="AA216" s="82"/>
      <c r="AB216" s="82"/>
      <c r="AC216" s="82"/>
    </row>
    <row r="217" spans="1:29" ht="17.25">
      <c r="A217" s="337" t="s">
        <v>241</v>
      </c>
      <c r="B217" s="163"/>
      <c r="C217" s="502"/>
      <c r="D217" s="163"/>
      <c r="E217" s="163"/>
      <c r="F217" s="196"/>
      <c r="J217" s="114"/>
      <c r="K217" s="114"/>
      <c r="L217" s="114"/>
      <c r="M217" s="114"/>
      <c r="N217" s="114"/>
      <c r="O217" s="114"/>
      <c r="P217" s="114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</row>
    <row r="218" spans="1:29" ht="17.25">
      <c r="A218" s="163"/>
      <c r="B218" s="163"/>
      <c r="C218" s="502"/>
      <c r="D218" s="163"/>
      <c r="E218" s="163"/>
      <c r="F218" s="196"/>
      <c r="J218" s="114"/>
      <c r="K218" s="114"/>
      <c r="L218" s="114"/>
      <c r="M218" s="114"/>
      <c r="N218" s="114"/>
      <c r="O218" s="114"/>
      <c r="P218" s="114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</row>
    <row r="219" spans="1:18" s="305" customFormat="1" ht="24" customHeight="1">
      <c r="A219" s="492" t="s">
        <v>12</v>
      </c>
      <c r="B219" s="492" t="s">
        <v>35</v>
      </c>
      <c r="C219" s="492" t="s">
        <v>33</v>
      </c>
      <c r="D219" s="492" t="s">
        <v>21</v>
      </c>
      <c r="E219" s="492" t="s">
        <v>22</v>
      </c>
      <c r="F219" s="336"/>
      <c r="G219" s="312"/>
      <c r="H219" s="313"/>
      <c r="I219" s="313"/>
      <c r="J219" s="313"/>
      <c r="K219" s="313"/>
      <c r="L219" s="313"/>
      <c r="M219" s="314"/>
      <c r="N219" s="314"/>
      <c r="O219" s="314"/>
      <c r="P219" s="314"/>
      <c r="Q219" s="188"/>
      <c r="R219" s="188"/>
    </row>
    <row r="220" spans="1:24" ht="16.5">
      <c r="A220" s="524">
        <v>237.84</v>
      </c>
      <c r="B220" s="532">
        <v>227.94</v>
      </c>
      <c r="C220" s="452">
        <f>B220/A220</f>
        <v>0.9583753784056508</v>
      </c>
      <c r="D220" s="524">
        <v>220.19</v>
      </c>
      <c r="E220" s="536">
        <f>D220/A220</f>
        <v>0.9257904473595694</v>
      </c>
      <c r="J220" s="114"/>
      <c r="K220" s="114"/>
      <c r="L220" s="114"/>
      <c r="M220" s="114"/>
      <c r="N220" s="114"/>
      <c r="O220" s="114"/>
      <c r="P220" s="114"/>
      <c r="Q220" s="82"/>
      <c r="R220" s="82"/>
      <c r="S220" s="82"/>
      <c r="T220" s="82"/>
      <c r="U220" s="82"/>
      <c r="V220" s="82"/>
      <c r="W220" s="82"/>
      <c r="X220" s="82"/>
    </row>
    <row r="221" spans="1:24" ht="15">
      <c r="A221" s="220"/>
      <c r="B221" s="124"/>
      <c r="C221" s="220"/>
      <c r="D221" s="114"/>
      <c r="G221" s="121"/>
      <c r="H221" s="122"/>
      <c r="I221" s="122"/>
      <c r="J221" s="124"/>
      <c r="K221" s="124"/>
      <c r="L221" s="124"/>
      <c r="M221" s="124"/>
      <c r="N221" s="124"/>
      <c r="O221" s="124"/>
      <c r="P221" s="124"/>
      <c r="Q221" s="132"/>
      <c r="R221" s="132"/>
      <c r="S221" s="132"/>
      <c r="T221" s="132"/>
      <c r="U221" s="82"/>
      <c r="V221" s="82"/>
      <c r="W221" s="82"/>
      <c r="X221" s="82"/>
    </row>
    <row r="222" spans="1:24" s="138" customFormat="1" ht="16.5">
      <c r="A222" s="456" t="s">
        <v>242</v>
      </c>
      <c r="B222" s="73"/>
      <c r="C222" s="73"/>
      <c r="D222" s="73"/>
      <c r="E222" s="73"/>
      <c r="F222" s="102"/>
      <c r="G222" s="141"/>
      <c r="H222" s="142"/>
      <c r="I222" s="142"/>
      <c r="J222" s="144"/>
      <c r="K222" s="144"/>
      <c r="L222" s="144"/>
      <c r="M222" s="144"/>
      <c r="N222" s="144"/>
      <c r="O222" s="144"/>
      <c r="P222" s="144"/>
      <c r="Q222" s="145"/>
      <c r="R222" s="145"/>
      <c r="S222" s="145"/>
      <c r="T222" s="145"/>
      <c r="U222" s="137"/>
      <c r="V222" s="137"/>
      <c r="W222" s="137"/>
      <c r="X222" s="137"/>
    </row>
    <row r="223" spans="1:24" ht="18" thickBot="1">
      <c r="A223" s="661" t="s">
        <v>375</v>
      </c>
      <c r="B223" s="661"/>
      <c r="C223" s="661"/>
      <c r="D223" s="661"/>
      <c r="E223" s="163" t="s">
        <v>30</v>
      </c>
      <c r="F223" s="196"/>
      <c r="J223" s="114"/>
      <c r="K223" s="114"/>
      <c r="L223" s="114"/>
      <c r="M223" s="114"/>
      <c r="N223" s="114"/>
      <c r="O223" s="114"/>
      <c r="P223" s="114"/>
      <c r="Q223" s="82"/>
      <c r="R223" s="82"/>
      <c r="S223" s="82"/>
      <c r="T223" s="82"/>
      <c r="U223" s="82"/>
      <c r="V223" s="82"/>
      <c r="W223" s="82"/>
      <c r="X223" s="82"/>
    </row>
    <row r="224" spans="1:24" ht="60" customHeight="1">
      <c r="A224" s="386" t="s">
        <v>8</v>
      </c>
      <c r="B224" s="386" t="s">
        <v>9</v>
      </c>
      <c r="C224" s="386" t="s">
        <v>376</v>
      </c>
      <c r="D224" s="386" t="s">
        <v>321</v>
      </c>
      <c r="E224" s="386" t="s">
        <v>36</v>
      </c>
      <c r="F224" s="196"/>
      <c r="J224" s="11" t="s">
        <v>9</v>
      </c>
      <c r="K224" s="11" t="s">
        <v>201</v>
      </c>
      <c r="L224" s="11" t="s">
        <v>202</v>
      </c>
      <c r="M224" s="153" t="s">
        <v>203</v>
      </c>
      <c r="N224" s="114"/>
      <c r="O224" s="114"/>
      <c r="P224" s="114"/>
      <c r="Q224" s="82"/>
      <c r="R224" s="82"/>
      <c r="S224" s="82"/>
      <c r="T224" s="82"/>
      <c r="U224" s="82"/>
      <c r="V224" s="82"/>
      <c r="W224" s="82"/>
      <c r="X224" s="82"/>
    </row>
    <row r="225" spans="1:24" ht="16.5">
      <c r="A225" s="105">
        <v>1</v>
      </c>
      <c r="B225" s="74" t="s">
        <v>302</v>
      </c>
      <c r="C225" s="470">
        <v>237.84</v>
      </c>
      <c r="D225" s="489">
        <v>220.19</v>
      </c>
      <c r="E225" s="452">
        <f>D225/C225</f>
        <v>0.9257904473595694</v>
      </c>
      <c r="F225" s="196"/>
      <c r="J225" s="74" t="s">
        <v>302</v>
      </c>
      <c r="K225" s="166"/>
      <c r="L225" s="167"/>
      <c r="M225" s="168">
        <f>SUM(K225:L225)</f>
        <v>0</v>
      </c>
      <c r="N225" s="114"/>
      <c r="O225" s="114"/>
      <c r="P225" s="210"/>
      <c r="Q225" s="202"/>
      <c r="R225" s="202"/>
      <c r="S225" s="114"/>
      <c r="T225" s="82"/>
      <c r="U225" s="82"/>
      <c r="V225" s="82"/>
      <c r="W225" s="82"/>
      <c r="X225" s="82"/>
    </row>
    <row r="226" spans="1:24" ht="16.5">
      <c r="A226" s="74"/>
      <c r="B226" s="523" t="s">
        <v>19</v>
      </c>
      <c r="C226" s="524">
        <f>SUM(C225:C225)</f>
        <v>237.84</v>
      </c>
      <c r="D226" s="537">
        <f>SUM(D225:D225)</f>
        <v>220.19</v>
      </c>
      <c r="E226" s="452">
        <f>D226/C226</f>
        <v>0.9257904473595694</v>
      </c>
      <c r="F226" s="58"/>
      <c r="J226" s="74" t="s">
        <v>10</v>
      </c>
      <c r="K226" s="166">
        <f>SUM(K225:K225)</f>
        <v>0</v>
      </c>
      <c r="L226" s="167">
        <f>SUM(L225:L225)</f>
        <v>0</v>
      </c>
      <c r="M226" s="168">
        <f>SUM(K226:L226)</f>
        <v>0</v>
      </c>
      <c r="N226" s="114"/>
      <c r="O226" s="114"/>
      <c r="P226" s="210"/>
      <c r="Q226" s="211"/>
      <c r="R226" s="211"/>
      <c r="S226" s="114"/>
      <c r="T226" s="82"/>
      <c r="U226" s="82"/>
      <c r="V226" s="82"/>
      <c r="W226" s="82"/>
      <c r="X226" s="82"/>
    </row>
    <row r="227" spans="1:24" ht="16.5">
      <c r="A227" s="126"/>
      <c r="B227" s="221"/>
      <c r="C227" s="538"/>
      <c r="D227" s="186"/>
      <c r="E227" s="187"/>
      <c r="F227" s="58"/>
      <c r="J227" s="114"/>
      <c r="K227" s="114"/>
      <c r="L227" s="114"/>
      <c r="M227" s="114"/>
      <c r="N227" s="114"/>
      <c r="O227" s="114"/>
      <c r="P227" s="206"/>
      <c r="Q227" s="211"/>
      <c r="R227" s="211"/>
      <c r="S227" s="114"/>
      <c r="T227" s="82"/>
      <c r="U227" s="82"/>
      <c r="V227" s="82"/>
      <c r="W227" s="82"/>
      <c r="X227" s="82"/>
    </row>
    <row r="228" spans="1:24" ht="16.5">
      <c r="A228" s="647" t="s">
        <v>377</v>
      </c>
      <c r="B228" s="648"/>
      <c r="C228" s="648"/>
      <c r="D228" s="648"/>
      <c r="E228" s="648"/>
      <c r="F228" s="649"/>
      <c r="G228" s="222"/>
      <c r="H228" s="171"/>
      <c r="I228" s="171"/>
      <c r="J228" s="114"/>
      <c r="K228" s="114"/>
      <c r="L228" s="114"/>
      <c r="M228" s="114"/>
      <c r="N228" s="114"/>
      <c r="O228" s="114"/>
      <c r="P228" s="206"/>
      <c r="Q228" s="211"/>
      <c r="R228" s="211"/>
      <c r="S228" s="114"/>
      <c r="T228" s="82"/>
      <c r="U228" s="82"/>
      <c r="V228" s="82"/>
      <c r="W228" s="82"/>
      <c r="X228" s="82"/>
    </row>
    <row r="229" spans="1:24" ht="16.5">
      <c r="A229" s="539" t="s">
        <v>410</v>
      </c>
      <c r="B229" s="540"/>
      <c r="C229" s="540"/>
      <c r="D229" s="540"/>
      <c r="E229" s="540"/>
      <c r="F229" s="541"/>
      <c r="G229" s="222"/>
      <c r="H229" s="171"/>
      <c r="I229" s="171"/>
      <c r="J229" s="114"/>
      <c r="K229" s="114"/>
      <c r="L229" s="114"/>
      <c r="M229" s="114"/>
      <c r="N229" s="114"/>
      <c r="O229" s="114"/>
      <c r="P229" s="206"/>
      <c r="Q229" s="211"/>
      <c r="R229" s="211"/>
      <c r="S229" s="114"/>
      <c r="T229" s="82"/>
      <c r="U229" s="82"/>
      <c r="V229" s="82"/>
      <c r="W229" s="82"/>
      <c r="X229" s="82"/>
    </row>
    <row r="230" spans="1:24" s="305" customFormat="1" ht="66">
      <c r="A230" s="386" t="s">
        <v>37</v>
      </c>
      <c r="B230" s="386" t="s">
        <v>16</v>
      </c>
      <c r="C230" s="386" t="s">
        <v>117</v>
      </c>
      <c r="D230" s="386" t="s">
        <v>118</v>
      </c>
      <c r="E230" s="386" t="s">
        <v>119</v>
      </c>
      <c r="F230" s="542"/>
      <c r="G230" s="312"/>
      <c r="H230" s="313"/>
      <c r="I230" s="313"/>
      <c r="J230" s="314"/>
      <c r="K230" s="314"/>
      <c r="L230" s="314"/>
      <c r="M230" s="314"/>
      <c r="N230" s="314"/>
      <c r="O230" s="314"/>
      <c r="P230" s="182"/>
      <c r="Q230" s="211"/>
      <c r="R230" s="211"/>
      <c r="S230" s="314"/>
      <c r="T230" s="188"/>
      <c r="U230" s="188"/>
      <c r="V230" s="188"/>
      <c r="W230" s="188"/>
      <c r="X230" s="188"/>
    </row>
    <row r="231" spans="1:24" ht="16.5">
      <c r="A231" s="105">
        <v>1</v>
      </c>
      <c r="B231" s="74" t="s">
        <v>302</v>
      </c>
      <c r="C231" s="452">
        <f>E166</f>
        <v>0.7792287174927761</v>
      </c>
      <c r="D231" s="452">
        <f>E225</f>
        <v>0.9257904473595694</v>
      </c>
      <c r="E231" s="543">
        <f>C231-D231</f>
        <v>-0.14656172986679328</v>
      </c>
      <c r="F231" s="544"/>
      <c r="G231" s="80"/>
      <c r="H231" s="81"/>
      <c r="J231" s="114"/>
      <c r="K231" s="114"/>
      <c r="L231" s="114"/>
      <c r="M231" s="114"/>
      <c r="N231" s="114"/>
      <c r="O231" s="114"/>
      <c r="P231" s="206"/>
      <c r="Q231" s="211"/>
      <c r="R231" s="211"/>
      <c r="S231" s="114"/>
      <c r="T231" s="82"/>
      <c r="U231" s="82"/>
      <c r="V231" s="82"/>
      <c r="W231" s="82"/>
      <c r="X231" s="82"/>
    </row>
    <row r="232" spans="1:24" ht="16.5">
      <c r="A232" s="677" t="s">
        <v>10</v>
      </c>
      <c r="B232" s="677"/>
      <c r="C232" s="543">
        <f>E167</f>
        <v>0.7792287174927761</v>
      </c>
      <c r="D232" s="543">
        <f>E226</f>
        <v>0.9257904473595694</v>
      </c>
      <c r="E232" s="543">
        <f>C232-D232</f>
        <v>-0.14656172986679328</v>
      </c>
      <c r="F232" s="544"/>
      <c r="G232" s="80"/>
      <c r="H232" s="81"/>
      <c r="J232" s="114"/>
      <c r="K232" s="114"/>
      <c r="L232" s="114"/>
      <c r="M232" s="114"/>
      <c r="N232" s="114"/>
      <c r="O232" s="114"/>
      <c r="P232" s="206"/>
      <c r="Q232" s="211"/>
      <c r="R232" s="211"/>
      <c r="S232" s="114"/>
      <c r="T232" s="82"/>
      <c r="U232" s="82"/>
      <c r="V232" s="82"/>
      <c r="W232" s="82"/>
      <c r="X232" s="82"/>
    </row>
    <row r="233" spans="1:24" ht="15.75">
      <c r="A233" s="118"/>
      <c r="B233" s="119"/>
      <c r="C233" s="341"/>
      <c r="D233" s="133"/>
      <c r="E233" s="5"/>
      <c r="F233" s="58"/>
      <c r="J233" s="114"/>
      <c r="K233" s="114"/>
      <c r="L233" s="114"/>
      <c r="M233" s="114"/>
      <c r="N233" s="114"/>
      <c r="O233" s="114"/>
      <c r="P233" s="206"/>
      <c r="Q233" s="211"/>
      <c r="R233" s="211"/>
      <c r="S233" s="114"/>
      <c r="T233" s="82"/>
      <c r="U233" s="82"/>
      <c r="V233" s="82"/>
      <c r="W233" s="82"/>
      <c r="X233" s="82"/>
    </row>
    <row r="234" spans="1:24" ht="18" thickBot="1">
      <c r="A234" s="636" t="s">
        <v>378</v>
      </c>
      <c r="B234" s="636"/>
      <c r="C234" s="636"/>
      <c r="D234" s="636"/>
      <c r="E234" s="636"/>
      <c r="F234" s="636"/>
      <c r="J234" s="114"/>
      <c r="K234" s="114"/>
      <c r="L234" s="114"/>
      <c r="M234" s="114"/>
      <c r="N234" s="114"/>
      <c r="O234" s="114"/>
      <c r="P234" s="206"/>
      <c r="Q234" s="211"/>
      <c r="R234" s="211"/>
      <c r="S234" s="114"/>
      <c r="T234" s="82"/>
      <c r="U234" s="82"/>
      <c r="V234" s="82"/>
      <c r="W234" s="82"/>
      <c r="X234" s="82"/>
    </row>
    <row r="235" spans="1:24" s="319" customFormat="1" ht="80.25" customHeight="1">
      <c r="A235" s="320" t="s">
        <v>37</v>
      </c>
      <c r="B235" s="320" t="s">
        <v>16</v>
      </c>
      <c r="C235" s="320" t="s">
        <v>379</v>
      </c>
      <c r="D235" s="320" t="s">
        <v>120</v>
      </c>
      <c r="E235" s="320" t="s">
        <v>121</v>
      </c>
      <c r="F235" s="321" t="s">
        <v>136</v>
      </c>
      <c r="G235" s="545"/>
      <c r="H235" s="316"/>
      <c r="I235" s="316"/>
      <c r="J235" s="225" t="s">
        <v>9</v>
      </c>
      <c r="K235" s="225" t="s">
        <v>216</v>
      </c>
      <c r="L235" s="225" t="s">
        <v>217</v>
      </c>
      <c r="M235" s="225" t="s">
        <v>218</v>
      </c>
      <c r="N235" s="225"/>
      <c r="O235" s="225" t="s">
        <v>219</v>
      </c>
      <c r="P235" s="225" t="s">
        <v>220</v>
      </c>
      <c r="Q235" s="225" t="s">
        <v>221</v>
      </c>
      <c r="R235" s="225" t="s">
        <v>222</v>
      </c>
      <c r="S235" s="225" t="s">
        <v>223</v>
      </c>
      <c r="T235" s="225"/>
      <c r="U235" s="225" t="s">
        <v>224</v>
      </c>
      <c r="V235" s="225" t="s">
        <v>225</v>
      </c>
      <c r="W235" s="225"/>
      <c r="X235" s="225" t="s">
        <v>226</v>
      </c>
    </row>
    <row r="236" spans="1:24" s="226" customFormat="1" ht="16.5">
      <c r="A236" s="546">
        <v>1</v>
      </c>
      <c r="B236" s="227" t="s">
        <v>302</v>
      </c>
      <c r="C236" s="547">
        <v>1498420</v>
      </c>
      <c r="D236" s="373">
        <v>220.19</v>
      </c>
      <c r="E236" s="548">
        <v>220.19</v>
      </c>
      <c r="F236" s="549">
        <f>E236/D236</f>
        <v>1</v>
      </c>
      <c r="G236" s="223"/>
      <c r="H236" s="224"/>
      <c r="I236" s="224"/>
      <c r="J236" s="227" t="s">
        <v>302</v>
      </c>
      <c r="K236" s="227">
        <v>826100</v>
      </c>
      <c r="L236" s="227">
        <v>622380</v>
      </c>
      <c r="M236" s="227">
        <f>SUM(K236:L236)</f>
        <v>1448480</v>
      </c>
      <c r="N236" s="227"/>
      <c r="O236" s="227">
        <v>859363</v>
      </c>
      <c r="P236" s="227">
        <f>O236*100/1000000</f>
        <v>85.9363</v>
      </c>
      <c r="Q236" s="227">
        <v>586437</v>
      </c>
      <c r="R236" s="227">
        <f>Q236*150/1000000</f>
        <v>87.96555</v>
      </c>
      <c r="S236" s="227">
        <f>P236+R236</f>
        <v>173.90185</v>
      </c>
      <c r="T236" s="227"/>
      <c r="U236" s="373">
        <v>69.01</v>
      </c>
      <c r="V236" s="373">
        <v>70.8</v>
      </c>
      <c r="W236" s="228"/>
      <c r="X236" s="373">
        <f>SUM(U236:V236)</f>
        <v>139.81</v>
      </c>
    </row>
    <row r="237" spans="1:24" s="226" customFormat="1" ht="16.5">
      <c r="A237" s="682" t="s">
        <v>19</v>
      </c>
      <c r="B237" s="682"/>
      <c r="C237" s="550">
        <f>SUM(C236:C236)</f>
        <v>1498420</v>
      </c>
      <c r="D237" s="551">
        <f>SUM(D236:D236)</f>
        <v>220.19</v>
      </c>
      <c r="E237" s="551">
        <f>SUM(E236:E236)</f>
        <v>220.19</v>
      </c>
      <c r="F237" s="549">
        <f>E237/D237</f>
        <v>1</v>
      </c>
      <c r="G237" s="223"/>
      <c r="H237" s="224"/>
      <c r="I237" s="224"/>
      <c r="J237" s="227" t="s">
        <v>10</v>
      </c>
      <c r="K237" s="227">
        <f>SUM(K236:K236)</f>
        <v>826100</v>
      </c>
      <c r="L237" s="227">
        <f>SUM(L236:L236)</f>
        <v>622380</v>
      </c>
      <c r="M237" s="227">
        <f>SUM(K237:L237)</f>
        <v>1448480</v>
      </c>
      <c r="N237" s="227"/>
      <c r="O237" s="227">
        <f>SUM(O236:O236)</f>
        <v>859363</v>
      </c>
      <c r="P237" s="227">
        <f>O237*100/1000000</f>
        <v>85.9363</v>
      </c>
      <c r="Q237" s="227">
        <f>SUM(Q236:Q236)</f>
        <v>586437</v>
      </c>
      <c r="R237" s="227">
        <f>Q237*150/1000000</f>
        <v>87.96555</v>
      </c>
      <c r="S237" s="227">
        <f>P237+R237</f>
        <v>173.90185</v>
      </c>
      <c r="T237" s="227"/>
      <c r="U237" s="373">
        <f>SUM(U236:U236)</f>
        <v>69.01</v>
      </c>
      <c r="V237" s="373">
        <f>SUM(V236:V236)</f>
        <v>70.8</v>
      </c>
      <c r="W237" s="228"/>
      <c r="X237" s="373">
        <f>SUM(U237:V237)</f>
        <v>139.81</v>
      </c>
    </row>
    <row r="238" spans="1:24" s="226" customFormat="1" ht="15.75">
      <c r="A238" s="229"/>
      <c r="B238" s="230"/>
      <c r="C238" s="552"/>
      <c r="D238" s="231"/>
      <c r="E238" s="232"/>
      <c r="F238" s="233"/>
      <c r="G238" s="223"/>
      <c r="H238" s="224"/>
      <c r="I238" s="224"/>
      <c r="J238" s="234"/>
      <c r="K238" s="234"/>
      <c r="L238" s="234"/>
      <c r="M238" s="234"/>
      <c r="N238" s="234"/>
      <c r="O238" s="234"/>
      <c r="P238" s="235"/>
      <c r="Q238" s="236"/>
      <c r="R238" s="236"/>
      <c r="S238" s="234"/>
      <c r="T238" s="237"/>
      <c r="U238" s="237"/>
      <c r="V238" s="237"/>
      <c r="W238" s="237"/>
      <c r="X238" s="237"/>
    </row>
    <row r="239" spans="1:24" s="226" customFormat="1" ht="15.75" customHeight="1" thickBot="1">
      <c r="A239" s="637" t="s">
        <v>380</v>
      </c>
      <c r="B239" s="637"/>
      <c r="C239" s="637"/>
      <c r="D239" s="637"/>
      <c r="E239" s="637"/>
      <c r="F239" s="637"/>
      <c r="G239" s="223"/>
      <c r="H239" s="224"/>
      <c r="I239" s="224"/>
      <c r="J239" s="234"/>
      <c r="K239" s="234"/>
      <c r="L239" s="234"/>
      <c r="M239" s="234"/>
      <c r="N239" s="234"/>
      <c r="O239" s="234"/>
      <c r="P239" s="235"/>
      <c r="Q239" s="236"/>
      <c r="R239" s="236"/>
      <c r="S239" s="234"/>
      <c r="T239" s="237"/>
      <c r="U239" s="237"/>
      <c r="V239" s="237"/>
      <c r="W239" s="237"/>
      <c r="X239" s="237"/>
    </row>
    <row r="240" spans="1:34" s="319" customFormat="1" ht="91.5" customHeight="1">
      <c r="A240" s="320" t="s">
        <v>37</v>
      </c>
      <c r="B240" s="320" t="s">
        <v>16</v>
      </c>
      <c r="C240" s="320" t="s">
        <v>381</v>
      </c>
      <c r="D240" s="320" t="s">
        <v>134</v>
      </c>
      <c r="E240" s="320" t="s">
        <v>135</v>
      </c>
      <c r="F240" s="321" t="s">
        <v>136</v>
      </c>
      <c r="G240" s="545"/>
      <c r="H240" s="316"/>
      <c r="I240" s="316"/>
      <c r="J240" s="225" t="s">
        <v>9</v>
      </c>
      <c r="K240" s="238" t="s">
        <v>230</v>
      </c>
      <c r="L240" s="239" t="s">
        <v>231</v>
      </c>
      <c r="M240" s="240" t="s">
        <v>232</v>
      </c>
      <c r="N240" s="240" t="s">
        <v>233</v>
      </c>
      <c r="O240" s="375" t="s">
        <v>318</v>
      </c>
      <c r="P240" s="375" t="s">
        <v>319</v>
      </c>
      <c r="Q240" s="317"/>
      <c r="R240" s="317"/>
      <c r="S240" s="317"/>
      <c r="T240" s="317"/>
      <c r="U240" s="317"/>
      <c r="V240" s="317"/>
      <c r="W240" s="318"/>
      <c r="X240" s="225" t="s">
        <v>9</v>
      </c>
      <c r="Y240" s="239" t="s">
        <v>227</v>
      </c>
      <c r="Z240" s="239" t="s">
        <v>228</v>
      </c>
      <c r="AA240" s="239" t="s">
        <v>229</v>
      </c>
      <c r="AB240" s="318"/>
      <c r="AC240" s="318"/>
      <c r="AD240" s="318"/>
      <c r="AE240" s="318"/>
      <c r="AF240" s="318"/>
      <c r="AG240" s="318"/>
      <c r="AH240" s="318"/>
    </row>
    <row r="241" spans="1:34" s="226" customFormat="1" ht="16.5">
      <c r="A241" s="546">
        <v>1</v>
      </c>
      <c r="B241" s="227" t="s">
        <v>302</v>
      </c>
      <c r="C241" s="553">
        <v>1498420</v>
      </c>
      <c r="D241" s="554">
        <v>220.19</v>
      </c>
      <c r="E241" s="555">
        <v>220.19</v>
      </c>
      <c r="F241" s="549">
        <f>E241/D241</f>
        <v>1</v>
      </c>
      <c r="G241" s="223"/>
      <c r="H241" s="224"/>
      <c r="I241" s="224"/>
      <c r="J241" s="227" t="s">
        <v>302</v>
      </c>
      <c r="K241" s="241">
        <v>3906</v>
      </c>
      <c r="L241" s="556">
        <f>K241*220*12.13/100000</f>
        <v>104.23551600000002</v>
      </c>
      <c r="M241" s="242">
        <v>2661</v>
      </c>
      <c r="N241" s="374">
        <f>M241*220*15.18/100000</f>
        <v>88.866756</v>
      </c>
      <c r="O241" s="557">
        <v>104.54</v>
      </c>
      <c r="P241" s="376">
        <v>86.32</v>
      </c>
      <c r="Q241" s="244"/>
      <c r="R241" s="660">
        <f>58+66</f>
        <v>124</v>
      </c>
      <c r="S241" s="660"/>
      <c r="T241" s="660"/>
      <c r="U241" s="329"/>
      <c r="V241" s="234"/>
      <c r="W241" s="237"/>
      <c r="X241" s="227" t="s">
        <v>160</v>
      </c>
      <c r="Y241" s="245">
        <v>46.78</v>
      </c>
      <c r="Z241" s="245">
        <v>48.04</v>
      </c>
      <c r="AA241" s="558">
        <f>SUM(Y241:Z241)</f>
        <v>94.82</v>
      </c>
      <c r="AB241" s="237"/>
      <c r="AC241" s="237"/>
      <c r="AD241" s="237"/>
      <c r="AE241" s="237"/>
      <c r="AF241" s="237"/>
      <c r="AG241" s="237"/>
      <c r="AH241" s="237"/>
    </row>
    <row r="242" spans="1:34" s="226" customFormat="1" ht="16.5">
      <c r="A242" s="684" t="s">
        <v>19</v>
      </c>
      <c r="B242" s="684"/>
      <c r="C242" s="559">
        <f>SUM(C241:C241)</f>
        <v>1498420</v>
      </c>
      <c r="D242" s="560">
        <f>SUM(D241:D241)</f>
        <v>220.19</v>
      </c>
      <c r="E242" s="555">
        <f>SUM(E241:E241)</f>
        <v>220.19</v>
      </c>
      <c r="F242" s="549">
        <f>E242/D242</f>
        <v>1</v>
      </c>
      <c r="G242" s="223"/>
      <c r="H242" s="224"/>
      <c r="I242" s="224"/>
      <c r="J242" s="227" t="s">
        <v>10</v>
      </c>
      <c r="K242" s="241">
        <f>SUM(K241:K241)</f>
        <v>3906</v>
      </c>
      <c r="L242" s="558"/>
      <c r="M242" s="242">
        <f>SUM(M241:M241)</f>
        <v>2661</v>
      </c>
      <c r="N242" s="243"/>
      <c r="O242" s="561"/>
      <c r="P242" s="562">
        <f>(L242+O242)/100000</f>
        <v>0</v>
      </c>
      <c r="Q242" s="246"/>
      <c r="R242" s="246"/>
      <c r="S242" s="234"/>
      <c r="T242" s="234"/>
      <c r="U242" s="234"/>
      <c r="V242" s="234"/>
      <c r="W242" s="237"/>
      <c r="X242" s="227" t="s">
        <v>10</v>
      </c>
      <c r="Y242" s="245">
        <f>SUM(Y241:Y241)</f>
        <v>46.78</v>
      </c>
      <c r="Z242" s="245">
        <f>SUM(Z241:Z241)</f>
        <v>48.04</v>
      </c>
      <c r="AA242" s="558">
        <f>SUM(Y242:Z242)</f>
        <v>94.82</v>
      </c>
      <c r="AB242" s="237"/>
      <c r="AC242" s="237"/>
      <c r="AD242" s="237"/>
      <c r="AE242" s="237"/>
      <c r="AF242" s="237"/>
      <c r="AG242" s="237"/>
      <c r="AH242" s="237"/>
    </row>
    <row r="243" spans="1:34" s="226" customFormat="1" ht="15.75">
      <c r="A243" s="229"/>
      <c r="B243" s="230"/>
      <c r="C243" s="552"/>
      <c r="D243" s="231"/>
      <c r="E243" s="232"/>
      <c r="F243" s="233"/>
      <c r="G243" s="223"/>
      <c r="H243" s="224"/>
      <c r="I243" s="224"/>
      <c r="J243" s="234"/>
      <c r="K243" s="234"/>
      <c r="L243" s="234"/>
      <c r="M243" s="234"/>
      <c r="N243" s="234"/>
      <c r="O243" s="561"/>
      <c r="P243" s="235"/>
      <c r="Q243" s="236"/>
      <c r="R243" s="236"/>
      <c r="S243" s="234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</row>
    <row r="244" spans="1:34" ht="15.75">
      <c r="A244" s="118"/>
      <c r="B244" s="119"/>
      <c r="C244" s="341"/>
      <c r="D244" s="133"/>
      <c r="E244" s="5"/>
      <c r="F244" s="58"/>
      <c r="J244" s="114"/>
      <c r="K244" s="377">
        <f>L241+N241</f>
        <v>193.10227200000003</v>
      </c>
      <c r="L244" s="378">
        <f>O241+P241</f>
        <v>190.86</v>
      </c>
      <c r="M244" s="114"/>
      <c r="N244" s="114"/>
      <c r="O244" s="114"/>
      <c r="P244" s="206"/>
      <c r="Q244" s="211"/>
      <c r="R244" s="211"/>
      <c r="S244" s="114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</row>
    <row r="245" spans="1:34" ht="15.75">
      <c r="A245" s="118"/>
      <c r="B245" s="119"/>
      <c r="C245" s="341"/>
      <c r="D245" s="133"/>
      <c r="E245" s="5"/>
      <c r="F245" s="58"/>
      <c r="J245" s="114"/>
      <c r="K245" s="114"/>
      <c r="L245" s="114"/>
      <c r="M245" s="114"/>
      <c r="N245" s="114"/>
      <c r="O245" s="114"/>
      <c r="P245" s="206"/>
      <c r="Q245" s="211"/>
      <c r="R245" s="211"/>
      <c r="S245" s="114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</row>
    <row r="246" spans="10:34" ht="15.75" customHeight="1">
      <c r="J246" s="114"/>
      <c r="K246" s="114"/>
      <c r="L246" s="114"/>
      <c r="M246" s="114"/>
      <c r="N246" s="114"/>
      <c r="O246" s="114"/>
      <c r="P246" s="114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</row>
    <row r="247" spans="1:34" ht="15.75" customHeight="1">
      <c r="A247" s="456" t="s">
        <v>122</v>
      </c>
      <c r="B247" s="456"/>
      <c r="C247" s="456"/>
      <c r="D247" s="73"/>
      <c r="E247" s="73"/>
      <c r="F247" s="389"/>
      <c r="G247" s="485"/>
      <c r="J247" s="114"/>
      <c r="K247" s="114"/>
      <c r="L247" s="114"/>
      <c r="M247" s="114"/>
      <c r="N247" s="114"/>
      <c r="O247" s="114"/>
      <c r="P247" s="114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</row>
    <row r="248" spans="1:34" ht="17.25">
      <c r="A248" s="456" t="s">
        <v>123</v>
      </c>
      <c r="B248" s="456"/>
      <c r="C248" s="456"/>
      <c r="D248" s="73"/>
      <c r="E248" s="73"/>
      <c r="F248" s="389"/>
      <c r="G248" s="485"/>
      <c r="J248" s="114"/>
      <c r="K248" s="114"/>
      <c r="L248" s="114"/>
      <c r="M248" s="114"/>
      <c r="N248" s="114"/>
      <c r="O248" s="114"/>
      <c r="P248" s="114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</row>
    <row r="249" spans="1:34" ht="18" thickBot="1">
      <c r="A249" s="456"/>
      <c r="B249" s="456"/>
      <c r="C249" s="456"/>
      <c r="D249" s="73"/>
      <c r="E249" s="73"/>
      <c r="F249" s="389"/>
      <c r="G249" s="485"/>
      <c r="J249" s="114"/>
      <c r="K249" s="114"/>
      <c r="L249" s="114"/>
      <c r="M249" s="114"/>
      <c r="N249" s="114"/>
      <c r="O249" s="114"/>
      <c r="P249" s="114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</row>
    <row r="250" spans="1:34" ht="49.5">
      <c r="A250" s="386" t="s">
        <v>8</v>
      </c>
      <c r="B250" s="386" t="s">
        <v>9</v>
      </c>
      <c r="C250" s="386" t="s">
        <v>310</v>
      </c>
      <c r="D250" s="386" t="s">
        <v>382</v>
      </c>
      <c r="E250" s="386" t="s">
        <v>107</v>
      </c>
      <c r="F250" s="421" t="s">
        <v>108</v>
      </c>
      <c r="G250" s="486" t="s">
        <v>109</v>
      </c>
      <c r="H250" s="247"/>
      <c r="I250" s="247"/>
      <c r="J250" s="248" t="s">
        <v>9</v>
      </c>
      <c r="K250" s="248" t="s">
        <v>189</v>
      </c>
      <c r="L250" s="248" t="s">
        <v>204</v>
      </c>
      <c r="M250" s="249" t="s">
        <v>205</v>
      </c>
      <c r="N250" s="72" t="s">
        <v>206</v>
      </c>
      <c r="O250" s="72" t="s">
        <v>207</v>
      </c>
      <c r="P250" s="72" t="s">
        <v>208</v>
      </c>
      <c r="Q250" s="72" t="s">
        <v>209</v>
      </c>
      <c r="R250" s="72" t="s">
        <v>210</v>
      </c>
      <c r="S250" s="72" t="s">
        <v>83</v>
      </c>
      <c r="T250" s="72" t="s">
        <v>211</v>
      </c>
      <c r="U250" s="72" t="s">
        <v>212</v>
      </c>
      <c r="V250" s="72" t="s">
        <v>213</v>
      </c>
      <c r="W250" s="72" t="s">
        <v>195</v>
      </c>
      <c r="X250" s="72" t="s">
        <v>214</v>
      </c>
      <c r="Y250" s="72" t="s">
        <v>215</v>
      </c>
      <c r="Z250" s="82"/>
      <c r="AA250" s="82"/>
      <c r="AB250" s="82"/>
      <c r="AC250" s="82"/>
      <c r="AD250" s="82"/>
      <c r="AE250" s="82"/>
      <c r="AF250" s="82"/>
      <c r="AG250" s="82"/>
      <c r="AH250" s="82"/>
    </row>
    <row r="251" spans="1:34" ht="16.5">
      <c r="A251" s="105">
        <v>1</v>
      </c>
      <c r="B251" s="74" t="s">
        <v>302</v>
      </c>
      <c r="C251" s="563">
        <v>103.3</v>
      </c>
      <c r="D251" s="563">
        <v>0</v>
      </c>
      <c r="E251" s="563">
        <v>103.3</v>
      </c>
      <c r="F251" s="466">
        <f>E251+D251</f>
        <v>103.3</v>
      </c>
      <c r="G251" s="487">
        <f>F251/C251</f>
        <v>1</v>
      </c>
      <c r="H251" s="5"/>
      <c r="I251" s="218"/>
      <c r="J251" s="74" t="s">
        <v>302</v>
      </c>
      <c r="K251" s="250"/>
      <c r="L251" s="251"/>
      <c r="M251" s="343">
        <f>SUM(K251:L251)</f>
        <v>0</v>
      </c>
      <c r="N251" s="250"/>
      <c r="O251" s="251"/>
      <c r="P251" s="343">
        <f>SUM(N251:O251)</f>
        <v>0</v>
      </c>
      <c r="Q251" s="250"/>
      <c r="R251" s="251"/>
      <c r="S251" s="343">
        <f>SUM(Q251:R251)</f>
        <v>0</v>
      </c>
      <c r="T251" s="250"/>
      <c r="U251" s="251"/>
      <c r="V251" s="343">
        <f>SUM(T251:U251)</f>
        <v>0</v>
      </c>
      <c r="W251" s="250"/>
      <c r="X251" s="251"/>
      <c r="Y251" s="343">
        <f>SUM(W251:X251)</f>
        <v>0</v>
      </c>
      <c r="Z251" s="82"/>
      <c r="AA251" s="82"/>
      <c r="AB251" s="82"/>
      <c r="AC251" s="82"/>
      <c r="AD251" s="82"/>
      <c r="AE251" s="82"/>
      <c r="AF251" s="82"/>
      <c r="AG251" s="82"/>
      <c r="AH251" s="82"/>
    </row>
    <row r="252" spans="1:34" ht="16.5">
      <c r="A252" s="74"/>
      <c r="B252" s="523" t="s">
        <v>19</v>
      </c>
      <c r="C252" s="524">
        <f>SUM(C251:C251)</f>
        <v>103.3</v>
      </c>
      <c r="D252" s="524">
        <f>SUM(D251:D251)</f>
        <v>0</v>
      </c>
      <c r="E252" s="459">
        <f>SUM(E251:E251)</f>
        <v>103.3</v>
      </c>
      <c r="F252" s="466">
        <f>E252+D252</f>
        <v>103.3</v>
      </c>
      <c r="G252" s="487">
        <f>F252/C252</f>
        <v>1</v>
      </c>
      <c r="H252" s="5"/>
      <c r="I252" s="218"/>
      <c r="J252" s="74" t="s">
        <v>10</v>
      </c>
      <c r="K252" s="250">
        <f>SUM(K251:K251)</f>
        <v>0</v>
      </c>
      <c r="L252" s="251">
        <f>SUM(L251:L251)</f>
        <v>0</v>
      </c>
      <c r="M252" s="343">
        <f>SUM(K252:L252)</f>
        <v>0</v>
      </c>
      <c r="N252" s="250">
        <f>SUM(N251:N251)</f>
        <v>0</v>
      </c>
      <c r="O252" s="251">
        <f>SUM(O251:O251)</f>
        <v>0</v>
      </c>
      <c r="P252" s="343">
        <f>SUM(N252:O252)</f>
        <v>0</v>
      </c>
      <c r="Q252" s="250">
        <f>SUM(Q251:Q251)</f>
        <v>0</v>
      </c>
      <c r="R252" s="251">
        <f>SUM(R251:R251)</f>
        <v>0</v>
      </c>
      <c r="S252" s="343">
        <f>SUM(Q252:R252)</f>
        <v>0</v>
      </c>
      <c r="T252" s="250">
        <f>SUM(T251:T251)</f>
        <v>0</v>
      </c>
      <c r="U252" s="251">
        <f>SUM(U251:U251)</f>
        <v>0</v>
      </c>
      <c r="V252" s="343">
        <f>SUM(T252:U252)</f>
        <v>0</v>
      </c>
      <c r="W252" s="250">
        <f>SUM(W251:W251)</f>
        <v>0</v>
      </c>
      <c r="X252" s="251">
        <f>SUM(X251:X251)</f>
        <v>0</v>
      </c>
      <c r="Y252" s="343">
        <f>SUM(W252:X252)</f>
        <v>0</v>
      </c>
      <c r="Z252" s="82"/>
      <c r="AA252" s="82"/>
      <c r="AB252" s="82"/>
      <c r="AC252" s="82"/>
      <c r="AD252" s="82"/>
      <c r="AE252" s="82"/>
      <c r="AF252" s="82"/>
      <c r="AG252" s="82"/>
      <c r="AH252" s="82"/>
    </row>
    <row r="253" spans="1:34" ht="16.5">
      <c r="A253" s="126"/>
      <c r="B253" s="221"/>
      <c r="C253" s="538"/>
      <c r="D253" s="538"/>
      <c r="E253" s="186"/>
      <c r="F253" s="564"/>
      <c r="G253" s="565"/>
      <c r="H253" s="5"/>
      <c r="I253" s="218"/>
      <c r="J253" s="126"/>
      <c r="K253" s="169"/>
      <c r="L253" s="170"/>
      <c r="M253" s="114"/>
      <c r="N253" s="169"/>
      <c r="O253" s="170"/>
      <c r="P253" s="114"/>
      <c r="Q253" s="169"/>
      <c r="R253" s="170"/>
      <c r="S253" s="114"/>
      <c r="T253" s="169"/>
      <c r="U253" s="170"/>
      <c r="V253" s="114"/>
      <c r="W253" s="169"/>
      <c r="X253" s="170"/>
      <c r="Y253" s="114"/>
      <c r="Z253" s="82"/>
      <c r="AA253" s="82"/>
      <c r="AB253" s="82"/>
      <c r="AC253" s="82"/>
      <c r="AD253" s="82"/>
      <c r="AE253" s="82"/>
      <c r="AF253" s="82"/>
      <c r="AG253" s="82"/>
      <c r="AH253" s="82"/>
    </row>
    <row r="254" spans="1:34" ht="16.5">
      <c r="A254" s="126"/>
      <c r="B254" s="221"/>
      <c r="C254" s="538"/>
      <c r="D254" s="538"/>
      <c r="E254" s="186"/>
      <c r="F254" s="564"/>
      <c r="G254" s="565"/>
      <c r="H254" s="5"/>
      <c r="I254" s="218"/>
      <c r="J254" s="126"/>
      <c r="K254" s="169"/>
      <c r="L254" s="170"/>
      <c r="M254" s="114"/>
      <c r="N254" s="169"/>
      <c r="O254" s="170"/>
      <c r="P254" s="114"/>
      <c r="Q254" s="169"/>
      <c r="R254" s="170"/>
      <c r="S254" s="114"/>
      <c r="T254" s="169"/>
      <c r="U254" s="170"/>
      <c r="V254" s="114"/>
      <c r="W254" s="169"/>
      <c r="X254" s="170"/>
      <c r="Y254" s="114"/>
      <c r="Z254" s="82"/>
      <c r="AA254" s="82"/>
      <c r="AB254" s="82"/>
      <c r="AC254" s="82"/>
      <c r="AD254" s="82"/>
      <c r="AE254" s="82"/>
      <c r="AF254" s="82"/>
      <c r="AG254" s="82"/>
      <c r="AH254" s="82"/>
    </row>
    <row r="255" spans="10:34" ht="15">
      <c r="J255" s="114"/>
      <c r="K255" s="114"/>
      <c r="L255" s="114"/>
      <c r="M255" s="114"/>
      <c r="N255" s="114"/>
      <c r="O255" s="114"/>
      <c r="P255" s="114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</row>
    <row r="256" spans="1:34" ht="17.25">
      <c r="A256" s="456" t="s">
        <v>124</v>
      </c>
      <c r="B256" s="456"/>
      <c r="C256" s="456"/>
      <c r="D256" s="456"/>
      <c r="E256" s="73"/>
      <c r="F256" s="389"/>
      <c r="J256" s="114"/>
      <c r="K256" s="114"/>
      <c r="L256" s="114"/>
      <c r="M256" s="114"/>
      <c r="N256" s="114"/>
      <c r="O256" s="114"/>
      <c r="P256" s="114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</row>
    <row r="257" spans="1:34" ht="17.25">
      <c r="A257" s="635" t="s">
        <v>383</v>
      </c>
      <c r="B257" s="635"/>
      <c r="C257" s="635"/>
      <c r="D257" s="456"/>
      <c r="E257" s="73"/>
      <c r="F257" s="389"/>
      <c r="J257" s="114"/>
      <c r="K257" s="114"/>
      <c r="L257" s="114"/>
      <c r="M257" s="114"/>
      <c r="N257" s="114"/>
      <c r="O257" s="114"/>
      <c r="P257" s="114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</row>
    <row r="258" spans="1:34" ht="17.25">
      <c r="A258" s="566"/>
      <c r="B258" s="566"/>
      <c r="C258" s="566"/>
      <c r="D258" s="456"/>
      <c r="E258" s="73"/>
      <c r="F258" s="389"/>
      <c r="J258" s="114"/>
      <c r="K258" s="114"/>
      <c r="L258" s="114"/>
      <c r="M258" s="114"/>
      <c r="N258" s="114"/>
      <c r="O258" s="114"/>
      <c r="P258" s="114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</row>
    <row r="259" spans="1:34" ht="33">
      <c r="A259" s="386" t="s">
        <v>8</v>
      </c>
      <c r="B259" s="386" t="s">
        <v>9</v>
      </c>
      <c r="C259" s="386" t="s">
        <v>347</v>
      </c>
      <c r="D259" s="386" t="s">
        <v>110</v>
      </c>
      <c r="E259" s="386" t="s">
        <v>111</v>
      </c>
      <c r="F259" s="421" t="s">
        <v>112</v>
      </c>
      <c r="G259" s="214"/>
      <c r="H259" s="252"/>
      <c r="I259" s="252"/>
      <c r="J259" s="114"/>
      <c r="K259" s="114"/>
      <c r="L259" s="114"/>
      <c r="M259" s="114"/>
      <c r="N259" s="114"/>
      <c r="O259" s="114"/>
      <c r="P259" s="114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</row>
    <row r="260" spans="1:34" ht="16.5">
      <c r="A260" s="105">
        <v>1</v>
      </c>
      <c r="B260" s="74" t="s">
        <v>302</v>
      </c>
      <c r="C260" s="563">
        <v>103.3</v>
      </c>
      <c r="D260" s="459">
        <v>103.3</v>
      </c>
      <c r="E260" s="458">
        <v>103.3</v>
      </c>
      <c r="F260" s="427">
        <f>E260/C260</f>
        <v>1</v>
      </c>
      <c r="G260" s="179"/>
      <c r="H260" s="189"/>
      <c r="I260" s="215"/>
      <c r="J260" s="114"/>
      <c r="K260" s="114"/>
      <c r="L260" s="114"/>
      <c r="M260" s="114"/>
      <c r="N260" s="114"/>
      <c r="O260" s="114"/>
      <c r="P260" s="114"/>
      <c r="Q260" s="114"/>
      <c r="R260" s="114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</row>
    <row r="261" spans="1:34" ht="16.5">
      <c r="A261" s="74"/>
      <c r="B261" s="523" t="s">
        <v>19</v>
      </c>
      <c r="C261" s="524">
        <f>SUM(C260:C260)</f>
        <v>103.3</v>
      </c>
      <c r="D261" s="524">
        <f>SUM(D260:D260)</f>
        <v>103.3</v>
      </c>
      <c r="E261" s="567">
        <f>SUM(E260:E260)</f>
        <v>103.3</v>
      </c>
      <c r="F261" s="427">
        <f>E261/C261</f>
        <v>1</v>
      </c>
      <c r="G261" s="177"/>
      <c r="H261" s="5"/>
      <c r="I261" s="218"/>
      <c r="J261" s="114"/>
      <c r="K261" s="114"/>
      <c r="L261" s="114"/>
      <c r="M261" s="114"/>
      <c r="N261" s="114"/>
      <c r="O261" s="114"/>
      <c r="P261" s="114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</row>
    <row r="262" spans="1:34" ht="16.5">
      <c r="A262" s="126"/>
      <c r="B262" s="221"/>
      <c r="C262" s="538"/>
      <c r="D262" s="186"/>
      <c r="E262" s="568"/>
      <c r="F262" s="564"/>
      <c r="G262" s="177"/>
      <c r="H262" s="5"/>
      <c r="I262" s="5"/>
      <c r="J262" s="114"/>
      <c r="K262" s="114"/>
      <c r="L262" s="114"/>
      <c r="M262" s="114"/>
      <c r="N262" s="114"/>
      <c r="O262" s="114"/>
      <c r="P262" s="114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</row>
    <row r="263" spans="1:34" ht="15.75">
      <c r="A263" s="118"/>
      <c r="B263" s="119"/>
      <c r="C263" s="341"/>
      <c r="D263" s="133"/>
      <c r="E263" s="55"/>
      <c r="F263" s="511"/>
      <c r="G263" s="177"/>
      <c r="H263" s="5"/>
      <c r="I263" s="5"/>
      <c r="J263" s="114"/>
      <c r="K263" s="114"/>
      <c r="L263" s="114"/>
      <c r="M263" s="114"/>
      <c r="N263" s="114"/>
      <c r="O263" s="114"/>
      <c r="P263" s="114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</row>
    <row r="264" spans="1:34" ht="17.25">
      <c r="A264" s="456" t="s">
        <v>125</v>
      </c>
      <c r="B264" s="456"/>
      <c r="C264" s="456"/>
      <c r="D264" s="456"/>
      <c r="E264" s="73"/>
      <c r="F264" s="389"/>
      <c r="J264" s="114"/>
      <c r="K264" s="114"/>
      <c r="L264" s="114"/>
      <c r="M264" s="114"/>
      <c r="N264" s="114"/>
      <c r="O264" s="114"/>
      <c r="P264" s="114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</row>
    <row r="265" spans="1:34" ht="17.25">
      <c r="A265" s="456"/>
      <c r="B265" s="456"/>
      <c r="C265" s="456"/>
      <c r="D265" s="456"/>
      <c r="E265" s="73"/>
      <c r="F265" s="389"/>
      <c r="J265" s="114"/>
      <c r="K265" s="114"/>
      <c r="L265" s="114"/>
      <c r="M265" s="114"/>
      <c r="N265" s="114"/>
      <c r="O265" s="114"/>
      <c r="P265" s="114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</row>
    <row r="266" spans="1:34" ht="17.25">
      <c r="A266" s="676" t="s">
        <v>383</v>
      </c>
      <c r="B266" s="676"/>
      <c r="C266" s="676"/>
      <c r="D266" s="456"/>
      <c r="E266" s="73"/>
      <c r="F266" s="389"/>
      <c r="J266" s="114"/>
      <c r="K266" s="114"/>
      <c r="L266" s="114"/>
      <c r="M266" s="114"/>
      <c r="N266" s="114"/>
      <c r="O266" s="114"/>
      <c r="P266" s="114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</row>
    <row r="267" spans="1:34" ht="58.5" customHeight="1">
      <c r="A267" s="386" t="s">
        <v>8</v>
      </c>
      <c r="B267" s="386" t="s">
        <v>9</v>
      </c>
      <c r="C267" s="386" t="s">
        <v>347</v>
      </c>
      <c r="D267" s="386" t="s">
        <v>110</v>
      </c>
      <c r="E267" s="386" t="s">
        <v>384</v>
      </c>
      <c r="F267" s="486" t="s">
        <v>315</v>
      </c>
      <c r="G267" s="131"/>
      <c r="H267" s="82"/>
      <c r="I267" s="82"/>
      <c r="J267" s="114"/>
      <c r="K267" s="114"/>
      <c r="L267" s="114"/>
      <c r="M267" s="114"/>
      <c r="N267" s="114"/>
      <c r="O267" s="114"/>
      <c r="P267" s="114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</row>
    <row r="268" spans="1:34" ht="16.5">
      <c r="A268" s="105">
        <v>1</v>
      </c>
      <c r="B268" s="74" t="s">
        <v>302</v>
      </c>
      <c r="C268" s="563">
        <v>103.3</v>
      </c>
      <c r="D268" s="459">
        <v>103.3</v>
      </c>
      <c r="E268" s="489">
        <v>0</v>
      </c>
      <c r="F268" s="427">
        <f>E268/C268</f>
        <v>0</v>
      </c>
      <c r="G268" s="253"/>
      <c r="H268" s="254"/>
      <c r="I268" s="25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</row>
    <row r="269" spans="1:34" ht="16.5">
      <c r="A269" s="74"/>
      <c r="B269" s="523" t="s">
        <v>19</v>
      </c>
      <c r="C269" s="524">
        <f>SUM(C268:C268)</f>
        <v>103.3</v>
      </c>
      <c r="D269" s="459">
        <f>SUM(D268:D268)</f>
        <v>103.3</v>
      </c>
      <c r="E269" s="489">
        <f>SUM(E268:E268)</f>
        <v>0</v>
      </c>
      <c r="F269" s="427">
        <f>E269/C269</f>
        <v>0</v>
      </c>
      <c r="G269" s="177"/>
      <c r="H269" s="5"/>
      <c r="I269" s="5"/>
      <c r="J269" s="114"/>
      <c r="K269" s="114"/>
      <c r="L269" s="114"/>
      <c r="M269" s="114"/>
      <c r="N269" s="114"/>
      <c r="O269" s="114"/>
      <c r="P269" s="114"/>
      <c r="Q269" s="82"/>
      <c r="R269" s="82"/>
      <c r="S269" s="114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</row>
    <row r="270" spans="1:34" ht="15">
      <c r="A270" s="118"/>
      <c r="B270" s="119"/>
      <c r="C270" s="340"/>
      <c r="D270" s="133"/>
      <c r="E270" s="255"/>
      <c r="F270" s="89"/>
      <c r="G270" s="177"/>
      <c r="H270" s="5"/>
      <c r="I270" s="5"/>
      <c r="J270" s="114"/>
      <c r="K270" s="114"/>
      <c r="L270" s="114"/>
      <c r="M270" s="114"/>
      <c r="N270" s="114"/>
      <c r="O270" s="114"/>
      <c r="P270" s="114"/>
      <c r="Q270" s="82"/>
      <c r="R270" s="82"/>
      <c r="S270" s="114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</row>
    <row r="271" spans="1:34" ht="15">
      <c r="A271" s="118"/>
      <c r="B271" s="119"/>
      <c r="C271" s="340"/>
      <c r="D271" s="133"/>
      <c r="E271" s="255"/>
      <c r="F271" s="89"/>
      <c r="G271" s="177"/>
      <c r="H271" s="5"/>
      <c r="I271" s="5"/>
      <c r="J271" s="114"/>
      <c r="K271" s="114"/>
      <c r="L271" s="114"/>
      <c r="M271" s="114"/>
      <c r="N271" s="114"/>
      <c r="O271" s="114"/>
      <c r="P271" s="114"/>
      <c r="Q271" s="82"/>
      <c r="R271" s="82"/>
      <c r="S271" s="114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</row>
    <row r="272" spans="1:34" ht="35.25" customHeight="1">
      <c r="A272" s="683" t="s">
        <v>126</v>
      </c>
      <c r="B272" s="683"/>
      <c r="C272" s="683"/>
      <c r="D272" s="683"/>
      <c r="E272" s="683"/>
      <c r="G272" s="121"/>
      <c r="H272" s="122"/>
      <c r="I272" s="122"/>
      <c r="J272" s="124"/>
      <c r="K272" s="124"/>
      <c r="L272" s="124"/>
      <c r="M272" s="124"/>
      <c r="N272" s="124"/>
      <c r="O272" s="124"/>
      <c r="P272" s="124"/>
      <c r="Q272" s="132"/>
      <c r="R272" s="132"/>
      <c r="S272" s="132"/>
      <c r="T272" s="13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</row>
    <row r="273" spans="1:34" ht="21" customHeight="1">
      <c r="A273" s="65"/>
      <c r="B273" s="65"/>
      <c r="C273" s="65"/>
      <c r="D273" s="65"/>
      <c r="E273" s="65"/>
      <c r="G273" s="121"/>
      <c r="H273" s="122"/>
      <c r="I273" s="122"/>
      <c r="J273" s="124"/>
      <c r="K273" s="124"/>
      <c r="L273" s="124"/>
      <c r="M273" s="124"/>
      <c r="N273" s="124"/>
      <c r="O273" s="124"/>
      <c r="P273" s="124"/>
      <c r="Q273" s="132"/>
      <c r="R273" s="132"/>
      <c r="S273" s="132"/>
      <c r="T273" s="13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</row>
    <row r="274" spans="1:34" ht="17.25">
      <c r="A274" s="337" t="s">
        <v>116</v>
      </c>
      <c r="B274" s="163"/>
      <c r="C274" s="502"/>
      <c r="D274" s="163"/>
      <c r="E274" s="163"/>
      <c r="F274" s="196"/>
      <c r="J274" s="114"/>
      <c r="K274" s="114"/>
      <c r="L274" s="114"/>
      <c r="M274" s="114"/>
      <c r="N274" s="114"/>
      <c r="O274" s="114"/>
      <c r="P274" s="114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</row>
    <row r="275" spans="1:34" ht="17.25">
      <c r="A275" s="337"/>
      <c r="B275" s="163"/>
      <c r="C275" s="502"/>
      <c r="D275" s="163"/>
      <c r="E275" s="163"/>
      <c r="F275" s="196"/>
      <c r="J275" s="114"/>
      <c r="K275" s="114"/>
      <c r="L275" s="114"/>
      <c r="M275" s="114"/>
      <c r="N275" s="114"/>
      <c r="O275" s="114"/>
      <c r="P275" s="114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</row>
    <row r="276" spans="1:34" ht="17.25">
      <c r="A276" s="643" t="s">
        <v>311</v>
      </c>
      <c r="B276" s="643"/>
      <c r="C276" s="643"/>
      <c r="D276" s="643"/>
      <c r="E276" s="163"/>
      <c r="F276" s="196"/>
      <c r="J276" s="114"/>
      <c r="K276" s="114"/>
      <c r="L276" s="114"/>
      <c r="M276" s="114"/>
      <c r="N276" s="114"/>
      <c r="O276" s="114"/>
      <c r="P276" s="114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</row>
    <row r="277" spans="1:34" s="305" customFormat="1" ht="33">
      <c r="A277" s="386" t="s">
        <v>68</v>
      </c>
      <c r="B277" s="386" t="s">
        <v>24</v>
      </c>
      <c r="C277" s="386" t="s">
        <v>25</v>
      </c>
      <c r="D277" s="386" t="s">
        <v>26</v>
      </c>
      <c r="E277" s="369"/>
      <c r="F277" s="315"/>
      <c r="G277" s="312"/>
      <c r="H277" s="313"/>
      <c r="I277" s="313"/>
      <c r="J277" s="314"/>
      <c r="K277" s="314"/>
      <c r="L277" s="314"/>
      <c r="M277" s="314"/>
      <c r="N277" s="314"/>
      <c r="O277" s="314"/>
      <c r="P277" s="314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</row>
    <row r="278" spans="1:27" ht="27" customHeight="1">
      <c r="A278" s="655" t="s">
        <v>38</v>
      </c>
      <c r="B278" s="514" t="s">
        <v>385</v>
      </c>
      <c r="C278" s="515"/>
      <c r="D278" s="518">
        <v>0</v>
      </c>
      <c r="F278" s="256"/>
      <c r="J278" s="114"/>
      <c r="K278" s="114"/>
      <c r="L278" s="114"/>
      <c r="M278" s="114"/>
      <c r="N278" s="114"/>
      <c r="O278" s="114"/>
      <c r="P278" s="114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5.75">
      <c r="A279" s="655"/>
      <c r="B279" s="514" t="s">
        <v>79</v>
      </c>
      <c r="C279" s="517" t="s">
        <v>405</v>
      </c>
      <c r="D279" s="518">
        <v>6.94</v>
      </c>
      <c r="F279" s="256"/>
      <c r="J279" s="114"/>
      <c r="K279" s="114"/>
      <c r="L279" s="114"/>
      <c r="M279" s="114"/>
      <c r="N279" s="114"/>
      <c r="O279" s="114"/>
      <c r="P279" s="114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ht="15.75">
      <c r="A280" s="655"/>
      <c r="B280" s="514" t="s">
        <v>96</v>
      </c>
      <c r="C280" s="517" t="s">
        <v>406</v>
      </c>
      <c r="D280" s="518">
        <v>11.06</v>
      </c>
      <c r="F280" s="256"/>
      <c r="J280" s="114"/>
      <c r="K280" s="114"/>
      <c r="L280" s="114"/>
      <c r="M280" s="114"/>
      <c r="N280" s="114"/>
      <c r="O280" s="114"/>
      <c r="P280" s="114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ht="16.5">
      <c r="A281" s="655"/>
      <c r="B281" s="569" t="s">
        <v>304</v>
      </c>
      <c r="C281" s="517" t="s">
        <v>407</v>
      </c>
      <c r="D281" s="570">
        <v>12</v>
      </c>
      <c r="F281" s="370"/>
      <c r="J281" s="114"/>
      <c r="K281" s="114"/>
      <c r="L281" s="114"/>
      <c r="M281" s="114"/>
      <c r="N281" s="114"/>
      <c r="O281" s="114"/>
      <c r="P281" s="114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ht="19.5" customHeight="1">
      <c r="A282" s="655" t="s">
        <v>83</v>
      </c>
      <c r="B282" s="655"/>
      <c r="C282" s="655"/>
      <c r="D282" s="489">
        <v>30</v>
      </c>
      <c r="F282" s="257"/>
      <c r="G282" s="121"/>
      <c r="H282" s="122"/>
      <c r="I282" s="122"/>
      <c r="J282" s="124"/>
      <c r="K282" s="124"/>
      <c r="L282" s="124"/>
      <c r="M282" s="124"/>
      <c r="N282" s="124"/>
      <c r="O282" s="124"/>
      <c r="P282" s="124"/>
      <c r="Q282" s="132"/>
      <c r="R282" s="132"/>
      <c r="S282" s="132"/>
      <c r="T282" s="132"/>
      <c r="U282" s="82"/>
      <c r="V282" s="82"/>
      <c r="W282" s="82"/>
      <c r="X282" s="82"/>
      <c r="Y282" s="82"/>
      <c r="Z282" s="82"/>
      <c r="AA282" s="82"/>
    </row>
    <row r="283" spans="1:27" ht="16.5">
      <c r="A283" s="678" t="s">
        <v>29</v>
      </c>
      <c r="B283" s="678"/>
      <c r="C283" s="678"/>
      <c r="D283" s="489">
        <f>D278+D282</f>
        <v>30</v>
      </c>
      <c r="J283" s="114"/>
      <c r="K283" s="114"/>
      <c r="L283" s="114"/>
      <c r="M283" s="114"/>
      <c r="N283" s="114"/>
      <c r="O283" s="114"/>
      <c r="P283" s="114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ht="15">
      <c r="A284" s="258"/>
      <c r="B284" s="258"/>
      <c r="C284" s="258"/>
      <c r="D284" s="380"/>
      <c r="J284" s="114"/>
      <c r="K284" s="114"/>
      <c r="L284" s="114"/>
      <c r="M284" s="114"/>
      <c r="N284" s="114"/>
      <c r="O284" s="114"/>
      <c r="P284" s="114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0:27" ht="15">
      <c r="J285" s="114"/>
      <c r="K285" s="114"/>
      <c r="L285" s="114"/>
      <c r="M285" s="114"/>
      <c r="N285" s="114"/>
      <c r="O285" s="114"/>
      <c r="P285" s="114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ht="17.25">
      <c r="A286" s="635" t="s">
        <v>386</v>
      </c>
      <c r="B286" s="635"/>
      <c r="C286" s="635"/>
      <c r="D286" s="635"/>
      <c r="E286" s="635"/>
      <c r="F286" s="635"/>
      <c r="J286" s="114"/>
      <c r="K286" s="114"/>
      <c r="L286" s="114"/>
      <c r="M286" s="114"/>
      <c r="N286" s="114"/>
      <c r="O286" s="114"/>
      <c r="P286" s="114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ht="17.25">
      <c r="A287" s="449"/>
      <c r="B287" s="449"/>
      <c r="C287" s="449"/>
      <c r="D287" s="449"/>
      <c r="E287" s="449"/>
      <c r="F287" s="571"/>
      <c r="J287" s="114"/>
      <c r="K287" s="114"/>
      <c r="L287" s="114"/>
      <c r="M287" s="114"/>
      <c r="N287" s="114"/>
      <c r="O287" s="114"/>
      <c r="P287" s="114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ht="32.25" customHeight="1">
      <c r="A288" s="386" t="s">
        <v>2</v>
      </c>
      <c r="B288" s="386"/>
      <c r="C288" s="386" t="s">
        <v>3</v>
      </c>
      <c r="D288" s="386" t="s">
        <v>4</v>
      </c>
      <c r="E288" s="386" t="s">
        <v>5</v>
      </c>
      <c r="F288" s="421" t="s">
        <v>6</v>
      </c>
      <c r="J288" s="114"/>
      <c r="K288" s="114"/>
      <c r="L288" s="114"/>
      <c r="M288" s="114"/>
      <c r="N288" s="114"/>
      <c r="O288" s="114"/>
      <c r="P288" s="114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ht="16.5">
      <c r="A289" s="386">
        <v>1</v>
      </c>
      <c r="B289" s="386">
        <v>2</v>
      </c>
      <c r="C289" s="386">
        <v>3</v>
      </c>
      <c r="D289" s="386">
        <v>4</v>
      </c>
      <c r="E289" s="386" t="s">
        <v>7</v>
      </c>
      <c r="F289" s="421">
        <v>6</v>
      </c>
      <c r="J289" s="114"/>
      <c r="K289" s="114"/>
      <c r="L289" s="114"/>
      <c r="M289" s="114"/>
      <c r="N289" s="114"/>
      <c r="O289" s="114"/>
      <c r="P289" s="114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s="57" customFormat="1" ht="41.25" customHeight="1">
      <c r="A290" s="379">
        <v>1</v>
      </c>
      <c r="B290" s="572" t="s">
        <v>382</v>
      </c>
      <c r="C290" s="409"/>
      <c r="D290" s="573"/>
      <c r="E290" s="574">
        <f>D290-C290</f>
        <v>0</v>
      </c>
      <c r="F290" s="381">
        <v>0</v>
      </c>
      <c r="G290" s="84"/>
      <c r="H290" s="85"/>
      <c r="I290" s="85"/>
      <c r="J290" s="133"/>
      <c r="K290" s="133"/>
      <c r="L290" s="133"/>
      <c r="M290" s="133"/>
      <c r="N290" s="133"/>
      <c r="O290" s="133"/>
      <c r="P290" s="259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</row>
    <row r="291" spans="1:27" s="57" customFormat="1" ht="15.75">
      <c r="A291" s="379">
        <v>2</v>
      </c>
      <c r="B291" s="572" t="s">
        <v>347</v>
      </c>
      <c r="C291" s="575">
        <v>30</v>
      </c>
      <c r="D291" s="575">
        <v>30</v>
      </c>
      <c r="E291" s="574">
        <f>D291-C291</f>
        <v>0</v>
      </c>
      <c r="F291" s="576">
        <f>E291/C291</f>
        <v>0</v>
      </c>
      <c r="G291" s="84"/>
      <c r="H291" s="85"/>
      <c r="I291" s="85"/>
      <c r="J291" s="133"/>
      <c r="K291" s="133"/>
      <c r="L291" s="133"/>
      <c r="M291" s="133"/>
      <c r="N291" s="133"/>
      <c r="O291" s="133"/>
      <c r="P291" s="260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</row>
    <row r="292" spans="1:27" s="57" customFormat="1" ht="15.75">
      <c r="A292" s="379">
        <v>3</v>
      </c>
      <c r="B292" s="572" t="s">
        <v>389</v>
      </c>
      <c r="C292" s="367">
        <v>30</v>
      </c>
      <c r="D292" s="577">
        <v>30</v>
      </c>
      <c r="E292" s="574">
        <f>D292-C292</f>
        <v>0</v>
      </c>
      <c r="F292" s="381">
        <f>E292/C292</f>
        <v>0</v>
      </c>
      <c r="G292" s="84"/>
      <c r="H292" s="85"/>
      <c r="I292" s="85"/>
      <c r="J292" s="133"/>
      <c r="K292" s="133"/>
      <c r="L292" s="133"/>
      <c r="M292" s="133"/>
      <c r="N292" s="133"/>
      <c r="O292" s="133"/>
      <c r="P292" s="259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</row>
    <row r="293" spans="1:27" s="57" customFormat="1" ht="15.75">
      <c r="A293" s="379">
        <v>4</v>
      </c>
      <c r="B293" s="578" t="s">
        <v>32</v>
      </c>
      <c r="C293" s="367">
        <f>C290+C292</f>
        <v>30</v>
      </c>
      <c r="D293" s="367">
        <f>D290+D292</f>
        <v>30</v>
      </c>
      <c r="E293" s="574">
        <f>D293-C293</f>
        <v>0</v>
      </c>
      <c r="F293" s="381">
        <f>SUM(F290:F292)</f>
        <v>0</v>
      </c>
      <c r="G293" s="84"/>
      <c r="H293" s="85"/>
      <c r="I293" s="85"/>
      <c r="J293" s="133"/>
      <c r="K293" s="133"/>
      <c r="L293" s="133"/>
      <c r="M293" s="133"/>
      <c r="N293" s="133"/>
      <c r="O293" s="133"/>
      <c r="P293" s="133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</row>
    <row r="294" spans="10:27" ht="15">
      <c r="J294" s="114"/>
      <c r="K294" s="114"/>
      <c r="L294" s="114"/>
      <c r="M294" s="114"/>
      <c r="N294" s="114"/>
      <c r="O294" s="114"/>
      <c r="P294" s="114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0:27" ht="15">
      <c r="J295" s="114"/>
      <c r="K295" s="114"/>
      <c r="L295" s="114"/>
      <c r="M295" s="114"/>
      <c r="N295" s="114"/>
      <c r="O295" s="114"/>
      <c r="P295" s="114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ht="17.25">
      <c r="A296" s="635" t="s">
        <v>387</v>
      </c>
      <c r="B296" s="635"/>
      <c r="C296" s="635"/>
      <c r="D296" s="389" t="s">
        <v>30</v>
      </c>
      <c r="E296" s="657" t="s">
        <v>392</v>
      </c>
      <c r="F296" s="657"/>
      <c r="G296" s="485"/>
      <c r="J296" s="114"/>
      <c r="K296" s="114"/>
      <c r="L296" s="114"/>
      <c r="M296" s="114"/>
      <c r="N296" s="114"/>
      <c r="O296" s="114"/>
      <c r="P296" s="114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ht="45" customHeight="1">
      <c r="A297" s="386" t="s">
        <v>2</v>
      </c>
      <c r="B297" s="386" t="s">
        <v>39</v>
      </c>
      <c r="C297" s="386" t="s">
        <v>347</v>
      </c>
      <c r="D297" s="386" t="s">
        <v>114</v>
      </c>
      <c r="E297" s="386" t="s">
        <v>115</v>
      </c>
      <c r="F297" s="421" t="s">
        <v>40</v>
      </c>
      <c r="G297" s="386" t="s">
        <v>41</v>
      </c>
      <c r="H297" s="261"/>
      <c r="I297" s="262"/>
      <c r="J297" s="114"/>
      <c r="K297" s="114"/>
      <c r="L297" s="114"/>
      <c r="M297" s="114"/>
      <c r="N297" s="114"/>
      <c r="O297" s="114"/>
      <c r="P297" s="114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ht="16.5">
      <c r="A298" s="580">
        <v>1</v>
      </c>
      <c r="B298" s="580">
        <v>2</v>
      </c>
      <c r="C298" s="580">
        <v>3</v>
      </c>
      <c r="D298" s="580">
        <v>4</v>
      </c>
      <c r="E298" s="580">
        <v>5</v>
      </c>
      <c r="F298" s="581">
        <v>6</v>
      </c>
      <c r="G298" s="580">
        <v>7</v>
      </c>
      <c r="H298" s="263"/>
      <c r="I298" s="264"/>
      <c r="J298" s="114"/>
      <c r="K298" s="114"/>
      <c r="L298" s="114"/>
      <c r="M298" s="114"/>
      <c r="N298" s="114"/>
      <c r="O298" s="114"/>
      <c r="P298" s="114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ht="47.25" customHeight="1">
      <c r="A299" s="582">
        <v>1</v>
      </c>
      <c r="B299" s="583" t="s">
        <v>42</v>
      </c>
      <c r="C299" s="584">
        <v>13.5</v>
      </c>
      <c r="D299" s="367">
        <v>15</v>
      </c>
      <c r="E299" s="584">
        <v>7.68</v>
      </c>
      <c r="F299" s="585">
        <f>E299/C299</f>
        <v>0.5688888888888889</v>
      </c>
      <c r="G299" s="584">
        <f>D299-E299</f>
        <v>7.32</v>
      </c>
      <c r="H299" s="217"/>
      <c r="I299" s="217"/>
      <c r="J299" s="114"/>
      <c r="K299" s="114"/>
      <c r="L299" s="114"/>
      <c r="M299" s="114"/>
      <c r="N299" s="114"/>
      <c r="O299" s="114"/>
      <c r="P299" s="114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ht="49.5" customHeight="1">
      <c r="A300" s="658">
        <v>2</v>
      </c>
      <c r="B300" s="659" t="s">
        <v>113</v>
      </c>
      <c r="C300" s="586">
        <v>16.5</v>
      </c>
      <c r="D300" s="587">
        <v>15</v>
      </c>
      <c r="E300" s="586">
        <v>5.68</v>
      </c>
      <c r="F300" s="634">
        <f>E300/C300</f>
        <v>0.34424242424242424</v>
      </c>
      <c r="G300" s="653">
        <f>D300-E300</f>
        <v>9.32</v>
      </c>
      <c r="H300" s="158"/>
      <c r="I300" s="158"/>
      <c r="J300" s="114"/>
      <c r="K300" s="114"/>
      <c r="L300" s="114"/>
      <c r="M300" s="114"/>
      <c r="N300" s="114"/>
      <c r="O300" s="114"/>
      <c r="P300" s="114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ht="27" customHeight="1">
      <c r="A301" s="658"/>
      <c r="B301" s="659"/>
      <c r="C301" s="588"/>
      <c r="D301" s="589"/>
      <c r="E301" s="588"/>
      <c r="F301" s="634"/>
      <c r="G301" s="653"/>
      <c r="H301" s="158"/>
      <c r="I301" s="158"/>
      <c r="J301" s="114"/>
      <c r="K301" s="114"/>
      <c r="L301" s="114"/>
      <c r="M301" s="114"/>
      <c r="N301" s="114"/>
      <c r="O301" s="114"/>
      <c r="P301" s="114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ht="26.25" customHeight="1">
      <c r="A302" s="656" t="s">
        <v>19</v>
      </c>
      <c r="B302" s="656"/>
      <c r="C302" s="584">
        <f>C299+C300</f>
        <v>30</v>
      </c>
      <c r="D302" s="367">
        <f>D299+D300</f>
        <v>30</v>
      </c>
      <c r="E302" s="584">
        <f>E299+E300</f>
        <v>13.36</v>
      </c>
      <c r="F302" s="590">
        <f>E302/C302</f>
        <v>0.4453333333333333</v>
      </c>
      <c r="G302" s="591">
        <f>G299+G300</f>
        <v>16.64</v>
      </c>
      <c r="H302" s="265"/>
      <c r="I302" s="265"/>
      <c r="J302" s="114"/>
      <c r="K302" s="114"/>
      <c r="L302" s="114"/>
      <c r="M302" s="114"/>
      <c r="N302" s="114"/>
      <c r="O302" s="114"/>
      <c r="P302" s="114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ht="15">
      <c r="A303" s="344"/>
      <c r="B303" s="344"/>
      <c r="C303" s="219"/>
      <c r="D303" s="219"/>
      <c r="E303" s="219"/>
      <c r="F303" s="345"/>
      <c r="G303" s="266"/>
      <c r="H303" s="266"/>
      <c r="I303" s="266"/>
      <c r="J303" s="114"/>
      <c r="K303" s="114"/>
      <c r="L303" s="114"/>
      <c r="M303" s="114"/>
      <c r="N303" s="114"/>
      <c r="O303" s="114"/>
      <c r="P303" s="114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7:27" ht="15">
      <c r="G304" s="121"/>
      <c r="H304" s="122"/>
      <c r="I304" s="122"/>
      <c r="J304" s="124"/>
      <c r="K304" s="124"/>
      <c r="L304" s="124"/>
      <c r="M304" s="124"/>
      <c r="N304" s="124"/>
      <c r="O304" s="124"/>
      <c r="P304" s="124"/>
      <c r="Q304" s="132"/>
      <c r="R304" s="132"/>
      <c r="S304" s="132"/>
      <c r="T304" s="132"/>
      <c r="U304" s="82"/>
      <c r="V304" s="82"/>
      <c r="W304" s="82"/>
      <c r="X304" s="82"/>
      <c r="Y304" s="82"/>
      <c r="Z304" s="82"/>
      <c r="AA304" s="82"/>
    </row>
    <row r="305" spans="7:27" ht="15">
      <c r="G305" s="121"/>
      <c r="H305" s="122"/>
      <c r="I305" s="122"/>
      <c r="J305" s="124"/>
      <c r="K305" s="124"/>
      <c r="L305" s="124"/>
      <c r="M305" s="124"/>
      <c r="N305" s="124"/>
      <c r="O305" s="124"/>
      <c r="P305" s="124"/>
      <c r="Q305" s="132"/>
      <c r="R305" s="132"/>
      <c r="S305" s="132"/>
      <c r="T305" s="132"/>
      <c r="U305" s="82"/>
      <c r="V305" s="82"/>
      <c r="W305" s="82"/>
      <c r="X305" s="82"/>
      <c r="Y305" s="82"/>
      <c r="Z305" s="82"/>
      <c r="AA305" s="82"/>
    </row>
    <row r="306" spans="1:27" ht="15.75" customHeight="1">
      <c r="A306" s="650" t="s">
        <v>127</v>
      </c>
      <c r="B306" s="650"/>
      <c r="C306" s="650"/>
      <c r="D306" s="650"/>
      <c r="E306" s="650"/>
      <c r="F306" s="650"/>
      <c r="G306" s="121"/>
      <c r="H306" s="122"/>
      <c r="I306" s="122"/>
      <c r="J306" s="124"/>
      <c r="K306" s="124"/>
      <c r="L306" s="124"/>
      <c r="M306" s="124"/>
      <c r="N306" s="124"/>
      <c r="O306" s="124"/>
      <c r="P306" s="124"/>
      <c r="Q306" s="132"/>
      <c r="R306" s="132"/>
      <c r="S306" s="132"/>
      <c r="T306" s="132"/>
      <c r="U306" s="82"/>
      <c r="V306" s="82"/>
      <c r="W306" s="82"/>
      <c r="X306" s="82"/>
      <c r="Y306" s="82"/>
      <c r="Z306" s="82"/>
      <c r="AA306" s="82"/>
    </row>
    <row r="307" spans="1:27" ht="17.25">
      <c r="A307" s="337" t="s">
        <v>128</v>
      </c>
      <c r="B307" s="163"/>
      <c r="C307" s="502"/>
      <c r="D307" s="163"/>
      <c r="E307" s="163"/>
      <c r="F307" s="333"/>
      <c r="J307" s="114"/>
      <c r="K307" s="114"/>
      <c r="L307" s="114"/>
      <c r="M307" s="114"/>
      <c r="N307" s="114"/>
      <c r="O307" s="114"/>
      <c r="P307" s="114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ht="17.25">
      <c r="A308" s="643" t="s">
        <v>312</v>
      </c>
      <c r="B308" s="643"/>
      <c r="C308" s="643"/>
      <c r="D308" s="643"/>
      <c r="E308" s="163"/>
      <c r="F308" s="333"/>
      <c r="J308" s="114"/>
      <c r="K308" s="114"/>
      <c r="L308" s="114"/>
      <c r="M308" s="114"/>
      <c r="N308" s="114"/>
      <c r="O308" s="114"/>
      <c r="P308" s="114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s="305" customFormat="1" ht="33">
      <c r="A309" s="386" t="s">
        <v>23</v>
      </c>
      <c r="B309" s="386" t="s">
        <v>24</v>
      </c>
      <c r="C309" s="386" t="s">
        <v>25</v>
      </c>
      <c r="D309" s="386" t="s">
        <v>26</v>
      </c>
      <c r="E309" s="369"/>
      <c r="F309" s="592"/>
      <c r="G309" s="312"/>
      <c r="H309" s="313"/>
      <c r="I309" s="313"/>
      <c r="J309" s="314"/>
      <c r="K309" s="314"/>
      <c r="L309" s="314"/>
      <c r="M309" s="314"/>
      <c r="N309" s="314"/>
      <c r="O309" s="314"/>
      <c r="P309" s="314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</row>
    <row r="310" spans="1:27" ht="17.25" customHeight="1">
      <c r="A310" s="671" t="s">
        <v>149</v>
      </c>
      <c r="B310" s="583" t="s">
        <v>385</v>
      </c>
      <c r="C310" s="515"/>
      <c r="D310" s="593">
        <v>0</v>
      </c>
      <c r="F310" s="256"/>
      <c r="J310" s="114"/>
      <c r="K310" s="114"/>
      <c r="L310" s="114"/>
      <c r="M310" s="114"/>
      <c r="N310" s="114"/>
      <c r="O310" s="114"/>
      <c r="P310" s="114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ht="15.75">
      <c r="A311" s="671"/>
      <c r="B311" s="583" t="s">
        <v>79</v>
      </c>
      <c r="C311" s="517" t="s">
        <v>405</v>
      </c>
      <c r="D311" s="480">
        <v>0.31</v>
      </c>
      <c r="F311" s="256"/>
      <c r="J311" s="114"/>
      <c r="K311" s="114"/>
      <c r="L311" s="114"/>
      <c r="M311" s="114"/>
      <c r="N311" s="114"/>
      <c r="O311" s="114"/>
      <c r="P311" s="114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ht="15.75">
      <c r="A312" s="671"/>
      <c r="B312" s="583" t="s">
        <v>28</v>
      </c>
      <c r="C312" s="517" t="s">
        <v>406</v>
      </c>
      <c r="D312" s="480">
        <v>0.34</v>
      </c>
      <c r="F312" s="256"/>
      <c r="J312" s="114"/>
      <c r="K312" s="114"/>
      <c r="L312" s="114"/>
      <c r="M312" s="114"/>
      <c r="N312" s="114"/>
      <c r="O312" s="114"/>
      <c r="P312" s="114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ht="16.5">
      <c r="A313" s="671"/>
      <c r="B313" s="594" t="s">
        <v>305</v>
      </c>
      <c r="C313" s="517" t="s">
        <v>407</v>
      </c>
      <c r="D313" s="480">
        <v>0.44</v>
      </c>
      <c r="F313" s="256"/>
      <c r="J313" s="114"/>
      <c r="K313" s="114"/>
      <c r="L313" s="114"/>
      <c r="M313" s="114"/>
      <c r="N313" s="114"/>
      <c r="O313" s="114"/>
      <c r="P313" s="114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ht="16.5">
      <c r="A314" s="671" t="s">
        <v>83</v>
      </c>
      <c r="B314" s="671"/>
      <c r="C314" s="671"/>
      <c r="D314" s="595">
        <f>SUM(D311:D313)</f>
        <v>1.09</v>
      </c>
      <c r="F314" s="169"/>
      <c r="G314" s="121"/>
      <c r="H314" s="122"/>
      <c r="I314" s="122"/>
      <c r="J314" s="124"/>
      <c r="K314" s="124"/>
      <c r="L314" s="124"/>
      <c r="M314" s="124"/>
      <c r="N314" s="124"/>
      <c r="O314" s="124"/>
      <c r="P314" s="124"/>
      <c r="Q314" s="132"/>
      <c r="R314" s="132"/>
      <c r="S314" s="132"/>
      <c r="T314" s="132"/>
      <c r="U314" s="82"/>
      <c r="V314" s="82"/>
      <c r="W314" s="82"/>
      <c r="X314" s="82"/>
      <c r="Y314" s="82"/>
      <c r="Z314" s="82"/>
      <c r="AA314" s="82"/>
    </row>
    <row r="315" spans="6:27" s="171" customFormat="1" ht="15">
      <c r="F315" s="196"/>
      <c r="G315" s="121"/>
      <c r="H315" s="122"/>
      <c r="I315" s="122"/>
      <c r="J315" s="124"/>
      <c r="K315" s="124"/>
      <c r="L315" s="124"/>
      <c r="M315" s="124"/>
      <c r="N315" s="124"/>
      <c r="O315" s="124"/>
      <c r="P315" s="124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</row>
    <row r="316" spans="1:27" ht="17.25">
      <c r="A316" s="635" t="s">
        <v>388</v>
      </c>
      <c r="B316" s="635"/>
      <c r="C316" s="635"/>
      <c r="D316" s="635"/>
      <c r="E316" s="635"/>
      <c r="F316" s="635"/>
      <c r="J316" s="114"/>
      <c r="K316" s="114"/>
      <c r="L316" s="114"/>
      <c r="M316" s="114"/>
      <c r="N316" s="114"/>
      <c r="O316" s="114"/>
      <c r="P316" s="114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s="305" customFormat="1" ht="49.5">
      <c r="A317" s="386" t="s">
        <v>2</v>
      </c>
      <c r="B317" s="386" t="s">
        <v>157</v>
      </c>
      <c r="C317" s="386" t="s">
        <v>3</v>
      </c>
      <c r="D317" s="386" t="s">
        <v>4</v>
      </c>
      <c r="E317" s="386" t="s">
        <v>5</v>
      </c>
      <c r="F317" s="421" t="s">
        <v>6</v>
      </c>
      <c r="G317" s="312"/>
      <c r="H317" s="313"/>
      <c r="I317" s="313"/>
      <c r="J317" s="314"/>
      <c r="K317" s="314"/>
      <c r="L317" s="314"/>
      <c r="M317" s="314"/>
      <c r="N317" s="314"/>
      <c r="O317" s="314"/>
      <c r="P317" s="314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</row>
    <row r="318" spans="1:27" ht="16.5">
      <c r="A318" s="386">
        <v>1</v>
      </c>
      <c r="B318" s="386">
        <v>2</v>
      </c>
      <c r="C318" s="386">
        <v>3</v>
      </c>
      <c r="D318" s="386">
        <v>4</v>
      </c>
      <c r="E318" s="386" t="s">
        <v>7</v>
      </c>
      <c r="F318" s="421">
        <v>6</v>
      </c>
      <c r="J318" s="114"/>
      <c r="K318" s="114"/>
      <c r="L318" s="114"/>
      <c r="M318" s="114"/>
      <c r="N318" s="114"/>
      <c r="O318" s="114"/>
      <c r="P318" s="114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ht="33.75" customHeight="1">
      <c r="A319" s="105">
        <v>1</v>
      </c>
      <c r="B319" s="396" t="s">
        <v>382</v>
      </c>
      <c r="C319" s="459">
        <v>0</v>
      </c>
      <c r="D319" s="459">
        <v>0</v>
      </c>
      <c r="E319" s="459">
        <f>D319-C319</f>
        <v>0</v>
      </c>
      <c r="F319" s="596">
        <v>0</v>
      </c>
      <c r="J319" s="114"/>
      <c r="K319" s="114"/>
      <c r="L319" s="114"/>
      <c r="M319" s="114"/>
      <c r="N319" s="114"/>
      <c r="O319" s="114"/>
      <c r="P319" s="114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ht="16.5">
      <c r="A320" s="105">
        <v>2</v>
      </c>
      <c r="B320" s="396" t="s">
        <v>347</v>
      </c>
      <c r="C320" s="489">
        <v>1.35</v>
      </c>
      <c r="D320" s="489">
        <v>1.35</v>
      </c>
      <c r="E320" s="459">
        <f>D320-C320</f>
        <v>0</v>
      </c>
      <c r="F320" s="596">
        <f>E320/C320</f>
        <v>0</v>
      </c>
      <c r="J320" s="114"/>
      <c r="K320" s="114"/>
      <c r="L320" s="114"/>
      <c r="M320" s="114"/>
      <c r="N320" s="114"/>
      <c r="O320" s="114"/>
      <c r="P320" s="114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ht="16.5">
      <c r="A321" s="105">
        <v>3</v>
      </c>
      <c r="B321" s="396" t="s">
        <v>389</v>
      </c>
      <c r="C321" s="459">
        <v>1.09</v>
      </c>
      <c r="D321" s="459">
        <v>1.09</v>
      </c>
      <c r="E321" s="459">
        <f>D321-C321</f>
        <v>0</v>
      </c>
      <c r="F321" s="596">
        <f>E321/C321</f>
        <v>0</v>
      </c>
      <c r="J321" s="114"/>
      <c r="K321" s="114"/>
      <c r="L321" s="114"/>
      <c r="M321" s="114"/>
      <c r="N321" s="114"/>
      <c r="O321" s="114"/>
      <c r="P321" s="114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ht="16.5">
      <c r="A322" s="105">
        <v>4</v>
      </c>
      <c r="B322" s="74" t="s">
        <v>32</v>
      </c>
      <c r="C322" s="459">
        <f>SUM(C320:C321)</f>
        <v>2.4400000000000004</v>
      </c>
      <c r="D322" s="459">
        <f>SUM(D320:D321)</f>
        <v>2.4400000000000004</v>
      </c>
      <c r="E322" s="459">
        <f>E319+E321</f>
        <v>0</v>
      </c>
      <c r="F322" s="549">
        <f>SUM(F320:F321)</f>
        <v>0</v>
      </c>
      <c r="J322" s="114"/>
      <c r="K322" s="114"/>
      <c r="L322" s="114"/>
      <c r="M322" s="114"/>
      <c r="N322" s="114"/>
      <c r="O322" s="114"/>
      <c r="P322" s="114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3:27" s="171" customFormat="1" ht="15">
      <c r="C323" s="122"/>
      <c r="F323" s="196"/>
      <c r="G323" s="121"/>
      <c r="H323" s="122"/>
      <c r="I323" s="122"/>
      <c r="J323" s="124"/>
      <c r="K323" s="124"/>
      <c r="L323" s="124"/>
      <c r="M323" s="124"/>
      <c r="N323" s="124"/>
      <c r="O323" s="124"/>
      <c r="P323" s="124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</row>
    <row r="324" spans="1:27" ht="17.25">
      <c r="A324" s="359" t="s">
        <v>391</v>
      </c>
      <c r="B324" s="359"/>
      <c r="C324" s="359"/>
      <c r="D324" s="73"/>
      <c r="E324" s="73"/>
      <c r="F324" s="579"/>
      <c r="G324" s="485"/>
      <c r="J324" s="114"/>
      <c r="K324" s="114"/>
      <c r="L324" s="114"/>
      <c r="M324" s="114"/>
      <c r="N324" s="114"/>
      <c r="O324" s="114"/>
      <c r="P324" s="114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ht="21.75" customHeight="1">
      <c r="A325" s="685" t="s">
        <v>390</v>
      </c>
      <c r="B325" s="685"/>
      <c r="C325" s="597"/>
      <c r="D325" s="389" t="s">
        <v>30</v>
      </c>
      <c r="E325" s="73"/>
      <c r="F325" s="579" t="s">
        <v>392</v>
      </c>
      <c r="G325" s="579"/>
      <c r="H325" s="267"/>
      <c r="I325" s="267"/>
      <c r="J325" s="267"/>
      <c r="K325" s="267"/>
      <c r="L325" s="267"/>
      <c r="M325" s="267"/>
      <c r="N325" s="267"/>
      <c r="O325" s="267"/>
      <c r="P325" s="346"/>
      <c r="Q325" s="267"/>
      <c r="R325" s="267"/>
      <c r="S325" s="267"/>
      <c r="T325" s="267"/>
      <c r="U325" s="82"/>
      <c r="V325" s="82"/>
      <c r="W325" s="82"/>
      <c r="X325" s="82"/>
      <c r="Y325" s="82"/>
      <c r="Z325" s="82"/>
      <c r="AA325" s="82"/>
    </row>
    <row r="326" spans="1:27" ht="72.75" customHeight="1">
      <c r="A326" s="386" t="s">
        <v>43</v>
      </c>
      <c r="B326" s="386" t="s">
        <v>44</v>
      </c>
      <c r="C326" s="386" t="s">
        <v>45</v>
      </c>
      <c r="D326" s="386" t="s">
        <v>46</v>
      </c>
      <c r="E326" s="386" t="s">
        <v>5</v>
      </c>
      <c r="F326" s="421" t="s">
        <v>169</v>
      </c>
      <c r="G326" s="486" t="s">
        <v>41</v>
      </c>
      <c r="H326" s="268"/>
      <c r="I326" s="269"/>
      <c r="J326" s="214"/>
      <c r="K326" s="214"/>
      <c r="L326" s="214"/>
      <c r="M326" s="214"/>
      <c r="N326" s="214"/>
      <c r="O326" s="214"/>
      <c r="P326" s="214"/>
      <c r="Q326" s="93"/>
      <c r="R326" s="93"/>
      <c r="S326" s="93"/>
      <c r="T326" s="93"/>
      <c r="U326" s="82"/>
      <c r="V326" s="82"/>
      <c r="W326" s="82"/>
      <c r="X326" s="82"/>
      <c r="Y326" s="82"/>
      <c r="Z326" s="82"/>
      <c r="AA326" s="82"/>
    </row>
    <row r="327" spans="1:27" ht="16.5">
      <c r="A327" s="400">
        <v>1</v>
      </c>
      <c r="B327" s="400">
        <v>2</v>
      </c>
      <c r="C327" s="400">
        <v>3</v>
      </c>
      <c r="D327" s="400">
        <v>4</v>
      </c>
      <c r="E327" s="400" t="s">
        <v>66</v>
      </c>
      <c r="F327" s="426">
        <v>6</v>
      </c>
      <c r="G327" s="598" t="s">
        <v>67</v>
      </c>
      <c r="H327" s="270"/>
      <c r="I327" s="270"/>
      <c r="J327" s="270"/>
      <c r="K327" s="270"/>
      <c r="L327" s="270"/>
      <c r="M327" s="270"/>
      <c r="N327" s="270"/>
      <c r="O327" s="270"/>
      <c r="P327" s="270"/>
      <c r="Q327" s="4"/>
      <c r="R327" s="4"/>
      <c r="S327" s="4"/>
      <c r="T327" s="4"/>
      <c r="U327" s="82"/>
      <c r="V327" s="82"/>
      <c r="W327" s="82"/>
      <c r="X327" s="82"/>
      <c r="Y327" s="82"/>
      <c r="Z327" s="82"/>
      <c r="AA327" s="82"/>
    </row>
    <row r="328" spans="1:27" s="171" customFormat="1" ht="16.5">
      <c r="A328" s="459">
        <v>1.09</v>
      </c>
      <c r="B328" s="578">
        <v>145.29</v>
      </c>
      <c r="C328" s="367">
        <v>1.09</v>
      </c>
      <c r="D328" s="599">
        <v>0</v>
      </c>
      <c r="E328" s="584">
        <f>D328-C328</f>
        <v>-1.09</v>
      </c>
      <c r="F328" s="407">
        <f>D328/A328</f>
        <v>0</v>
      </c>
      <c r="G328" s="599">
        <v>1.09</v>
      </c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132"/>
      <c r="V328" s="132"/>
      <c r="W328" s="132"/>
      <c r="X328" s="132"/>
      <c r="Y328" s="132"/>
      <c r="Z328" s="132"/>
      <c r="AA328" s="132"/>
    </row>
    <row r="329" spans="1:27" s="171" customFormat="1" ht="15">
      <c r="A329" s="53"/>
      <c r="B329" s="53"/>
      <c r="C329" s="53"/>
      <c r="D329" s="53"/>
      <c r="E329" s="53"/>
      <c r="F329" s="59"/>
      <c r="G329" s="121"/>
      <c r="H329" s="122"/>
      <c r="I329" s="122"/>
      <c r="J329" s="124"/>
      <c r="K329" s="124"/>
      <c r="L329" s="124"/>
      <c r="M329" s="124"/>
      <c r="N329" s="124"/>
      <c r="O329" s="124"/>
      <c r="P329" s="124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</row>
    <row r="330" spans="1:27" s="171" customFormat="1" ht="15">
      <c r="A330" s="53"/>
      <c r="B330" s="53"/>
      <c r="C330" s="53"/>
      <c r="D330" s="53"/>
      <c r="E330" s="53"/>
      <c r="F330" s="59"/>
      <c r="G330" s="121"/>
      <c r="H330" s="122"/>
      <c r="I330" s="122"/>
      <c r="J330" s="124"/>
      <c r="K330" s="124"/>
      <c r="L330" s="124"/>
      <c r="M330" s="124"/>
      <c r="N330" s="124"/>
      <c r="O330" s="124"/>
      <c r="P330" s="124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</row>
    <row r="331" spans="1:27" s="171" customFormat="1" ht="15">
      <c r="A331" s="53"/>
      <c r="B331" s="53"/>
      <c r="C331" s="53"/>
      <c r="D331" s="53"/>
      <c r="E331" s="53"/>
      <c r="F331" s="59"/>
      <c r="G331" s="121"/>
      <c r="H331" s="122"/>
      <c r="I331" s="122"/>
      <c r="J331" s="124"/>
      <c r="K331" s="124"/>
      <c r="L331" s="124"/>
      <c r="M331" s="124"/>
      <c r="N331" s="124"/>
      <c r="O331" s="124"/>
      <c r="P331" s="124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</row>
    <row r="332" spans="1:27" s="171" customFormat="1" ht="24" customHeight="1">
      <c r="A332" s="650" t="s">
        <v>393</v>
      </c>
      <c r="B332" s="650"/>
      <c r="C332" s="650"/>
      <c r="D332" s="650"/>
      <c r="E332" s="650"/>
      <c r="F332" s="196"/>
      <c r="G332" s="121"/>
      <c r="H332" s="122"/>
      <c r="I332" s="122"/>
      <c r="J332" s="124"/>
      <c r="K332" s="124"/>
      <c r="L332" s="124"/>
      <c r="M332" s="124"/>
      <c r="N332" s="124"/>
      <c r="O332" s="124"/>
      <c r="P332" s="124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</row>
    <row r="333" spans="1:27" s="171" customFormat="1" ht="17.25">
      <c r="A333" s="337" t="s">
        <v>156</v>
      </c>
      <c r="B333" s="163"/>
      <c r="C333" s="163"/>
      <c r="D333" s="163"/>
      <c r="E333" s="163"/>
      <c r="F333" s="196"/>
      <c r="G333" s="121"/>
      <c r="H333" s="122"/>
      <c r="I333" s="122"/>
      <c r="J333" s="124"/>
      <c r="K333" s="124"/>
      <c r="L333" s="124"/>
      <c r="M333" s="124"/>
      <c r="N333" s="124"/>
      <c r="O333" s="124"/>
      <c r="P333" s="124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</row>
    <row r="334" spans="1:27" s="171" customFormat="1" ht="17.25">
      <c r="A334" s="382" t="s">
        <v>129</v>
      </c>
      <c r="B334" s="600"/>
      <c r="C334" s="600"/>
      <c r="D334" s="600"/>
      <c r="E334" s="600"/>
      <c r="F334" s="601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3"/>
      <c r="R334" s="273"/>
      <c r="S334" s="273"/>
      <c r="T334" s="273"/>
      <c r="U334" s="132"/>
      <c r="V334" s="132"/>
      <c r="W334" s="132"/>
      <c r="X334" s="132"/>
      <c r="Y334" s="132"/>
      <c r="Z334" s="132"/>
      <c r="AA334" s="132"/>
    </row>
    <row r="335" spans="1:27" s="171" customFormat="1" ht="25.5" customHeight="1">
      <c r="A335" s="673" t="s">
        <v>395</v>
      </c>
      <c r="B335" s="674"/>
      <c r="C335" s="674"/>
      <c r="D335" s="674"/>
      <c r="E335" s="675"/>
      <c r="F335" s="196"/>
      <c r="G335" s="277"/>
      <c r="H335" s="220"/>
      <c r="I335" s="220"/>
      <c r="J335" s="220"/>
      <c r="K335" s="220"/>
      <c r="L335" s="220"/>
      <c r="M335" s="220"/>
      <c r="N335" s="220"/>
      <c r="O335" s="220"/>
      <c r="P335" s="220"/>
      <c r="Q335" s="190"/>
      <c r="R335" s="190"/>
      <c r="S335" s="190"/>
      <c r="T335" s="190"/>
      <c r="U335" s="132"/>
      <c r="V335" s="132"/>
      <c r="W335" s="132"/>
      <c r="X335" s="132"/>
      <c r="Y335" s="132"/>
      <c r="Z335" s="132"/>
      <c r="AA335" s="132"/>
    </row>
    <row r="336" spans="1:27" s="309" customFormat="1" ht="33">
      <c r="A336" s="386" t="s">
        <v>23</v>
      </c>
      <c r="B336" s="386" t="s">
        <v>155</v>
      </c>
      <c r="C336" s="386" t="s">
        <v>25</v>
      </c>
      <c r="D336" s="386" t="s">
        <v>48</v>
      </c>
      <c r="E336" s="386" t="s">
        <v>49</v>
      </c>
      <c r="F336" s="602"/>
      <c r="G336" s="208"/>
      <c r="H336" s="347"/>
      <c r="I336" s="347"/>
      <c r="J336" s="347"/>
      <c r="K336" s="347"/>
      <c r="L336" s="347"/>
      <c r="M336" s="347"/>
      <c r="N336" s="347"/>
      <c r="O336" s="347"/>
      <c r="P336" s="347"/>
      <c r="Q336" s="348"/>
      <c r="R336" s="348"/>
      <c r="S336" s="348"/>
      <c r="T336" s="348"/>
      <c r="U336" s="308"/>
      <c r="V336" s="308"/>
      <c r="W336" s="308"/>
      <c r="X336" s="308"/>
      <c r="Y336" s="308"/>
      <c r="Z336" s="308"/>
      <c r="AA336" s="308"/>
    </row>
    <row r="337" spans="1:27" s="171" customFormat="1" ht="16.5">
      <c r="A337" s="655" t="s">
        <v>94</v>
      </c>
      <c r="B337" s="603" t="s">
        <v>80</v>
      </c>
      <c r="C337" s="604">
        <v>0</v>
      </c>
      <c r="D337" s="605">
        <v>0</v>
      </c>
      <c r="E337" s="606">
        <v>0</v>
      </c>
      <c r="F337" s="196"/>
      <c r="G337" s="277"/>
      <c r="H337" s="220"/>
      <c r="I337" s="220"/>
      <c r="J337" s="220"/>
      <c r="K337" s="220"/>
      <c r="L337" s="220"/>
      <c r="M337" s="220"/>
      <c r="N337" s="220"/>
      <c r="O337" s="220"/>
      <c r="P337" s="220"/>
      <c r="Q337" s="190"/>
      <c r="R337" s="190"/>
      <c r="S337" s="190"/>
      <c r="T337" s="190"/>
      <c r="U337" s="132"/>
      <c r="V337" s="132"/>
      <c r="W337" s="132"/>
      <c r="X337" s="132"/>
      <c r="Y337" s="132"/>
      <c r="Z337" s="132"/>
      <c r="AA337" s="132"/>
    </row>
    <row r="338" spans="1:27" s="171" customFormat="1" ht="16.5">
      <c r="A338" s="655"/>
      <c r="B338" s="603" t="s">
        <v>81</v>
      </c>
      <c r="C338" s="604">
        <v>0</v>
      </c>
      <c r="D338" s="605">
        <v>0</v>
      </c>
      <c r="E338" s="606">
        <v>0</v>
      </c>
      <c r="F338" s="196"/>
      <c r="G338" s="277"/>
      <c r="H338" s="124"/>
      <c r="I338" s="124"/>
      <c r="J338" s="124"/>
      <c r="K338" s="124"/>
      <c r="L338" s="124"/>
      <c r="M338" s="124"/>
      <c r="N338" s="124"/>
      <c r="O338" s="124"/>
      <c r="P338" s="124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</row>
    <row r="339" spans="1:27" s="171" customFormat="1" ht="16.5">
      <c r="A339" s="655"/>
      <c r="B339" s="603" t="s">
        <v>82</v>
      </c>
      <c r="C339" s="607">
        <v>0</v>
      </c>
      <c r="D339" s="605">
        <v>0</v>
      </c>
      <c r="E339" s="606">
        <v>0</v>
      </c>
      <c r="F339" s="196"/>
      <c r="G339" s="277"/>
      <c r="H339" s="124"/>
      <c r="I339" s="124"/>
      <c r="J339" s="124"/>
      <c r="K339" s="124"/>
      <c r="L339" s="124"/>
      <c r="M339" s="124"/>
      <c r="N339" s="124"/>
      <c r="O339" s="124"/>
      <c r="P339" s="124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</row>
    <row r="340" spans="1:27" s="171" customFormat="1" ht="16.5">
      <c r="A340" s="655"/>
      <c r="B340" s="603" t="s">
        <v>84</v>
      </c>
      <c r="C340" s="604">
        <v>0</v>
      </c>
      <c r="D340" s="605">
        <v>0</v>
      </c>
      <c r="E340" s="606">
        <v>0</v>
      </c>
      <c r="F340" s="196"/>
      <c r="G340" s="277"/>
      <c r="H340" s="124"/>
      <c r="I340" s="124"/>
      <c r="J340" s="124"/>
      <c r="K340" s="124"/>
      <c r="L340" s="124"/>
      <c r="M340" s="124"/>
      <c r="N340" s="124"/>
      <c r="O340" s="124"/>
      <c r="P340" s="124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</row>
    <row r="341" spans="1:27" s="171" customFormat="1" ht="16.5">
      <c r="A341" s="655"/>
      <c r="B341" s="603" t="s">
        <v>142</v>
      </c>
      <c r="C341" s="604">
        <v>0</v>
      </c>
      <c r="D341" s="605">
        <v>0</v>
      </c>
      <c r="E341" s="606">
        <v>0</v>
      </c>
      <c r="F341" s="196"/>
      <c r="G341" s="277"/>
      <c r="H341" s="124"/>
      <c r="I341" s="124"/>
      <c r="J341" s="124"/>
      <c r="K341" s="124"/>
      <c r="L341" s="124"/>
      <c r="M341" s="124"/>
      <c r="N341" s="124"/>
      <c r="O341" s="124"/>
      <c r="P341" s="124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</row>
    <row r="342" spans="1:27" s="171" customFormat="1" ht="16.5">
      <c r="A342" s="655"/>
      <c r="B342" s="603" t="s">
        <v>152</v>
      </c>
      <c r="C342" s="604">
        <v>0</v>
      </c>
      <c r="D342" s="605">
        <v>0</v>
      </c>
      <c r="E342" s="606">
        <v>0</v>
      </c>
      <c r="F342" s="196"/>
      <c r="G342" s="277"/>
      <c r="H342" s="124"/>
      <c r="I342" s="124"/>
      <c r="J342" s="124"/>
      <c r="K342" s="124"/>
      <c r="L342" s="124"/>
      <c r="M342" s="124"/>
      <c r="N342" s="124"/>
      <c r="O342" s="124"/>
      <c r="P342" s="124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</row>
    <row r="343" spans="1:27" s="171" customFormat="1" ht="16.5">
      <c r="A343" s="655"/>
      <c r="B343" s="603" t="s">
        <v>159</v>
      </c>
      <c r="C343" s="604">
        <v>0</v>
      </c>
      <c r="D343" s="605">
        <v>0</v>
      </c>
      <c r="E343" s="606">
        <v>0</v>
      </c>
      <c r="F343" s="196"/>
      <c r="G343" s="277"/>
      <c r="H343" s="124"/>
      <c r="I343" s="124"/>
      <c r="J343" s="124"/>
      <c r="K343" s="124"/>
      <c r="L343" s="124"/>
      <c r="M343" s="124"/>
      <c r="N343" s="124"/>
      <c r="O343" s="124"/>
      <c r="P343" s="124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</row>
    <row r="344" spans="1:27" s="171" customFormat="1" ht="16.5">
      <c r="A344" s="655"/>
      <c r="B344" s="603" t="s">
        <v>172</v>
      </c>
      <c r="C344" s="606">
        <v>0</v>
      </c>
      <c r="D344" s="606">
        <v>0</v>
      </c>
      <c r="E344" s="606">
        <v>0</v>
      </c>
      <c r="F344" s="196"/>
      <c r="G344" s="277"/>
      <c r="H344" s="124"/>
      <c r="I344" s="124"/>
      <c r="J344" s="124"/>
      <c r="K344" s="124"/>
      <c r="L344" s="124"/>
      <c r="M344" s="124"/>
      <c r="N344" s="124"/>
      <c r="O344" s="124"/>
      <c r="P344" s="124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</row>
    <row r="345" spans="1:27" s="171" customFormat="1" ht="16.5">
      <c r="A345" s="655"/>
      <c r="B345" s="603" t="s">
        <v>260</v>
      </c>
      <c r="C345" s="606">
        <v>0</v>
      </c>
      <c r="D345" s="606">
        <v>0</v>
      </c>
      <c r="E345" s="606">
        <v>0</v>
      </c>
      <c r="F345" s="196"/>
      <c r="G345" s="277"/>
      <c r="H345" s="124"/>
      <c r="I345" s="124"/>
      <c r="J345" s="124"/>
      <c r="K345" s="124"/>
      <c r="L345" s="124"/>
      <c r="M345" s="124"/>
      <c r="N345" s="124"/>
      <c r="O345" s="124"/>
      <c r="P345" s="124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</row>
    <row r="346" spans="1:27" s="171" customFormat="1" ht="16.5">
      <c r="A346" s="655"/>
      <c r="B346" s="603" t="s">
        <v>261</v>
      </c>
      <c r="C346" s="606">
        <v>0</v>
      </c>
      <c r="D346" s="606">
        <v>0</v>
      </c>
      <c r="E346" s="606">
        <v>0</v>
      </c>
      <c r="F346" s="196"/>
      <c r="G346" s="277"/>
      <c r="H346" s="124"/>
      <c r="I346" s="124"/>
      <c r="J346" s="124"/>
      <c r="K346" s="124"/>
      <c r="L346" s="124"/>
      <c r="M346" s="124"/>
      <c r="N346" s="124"/>
      <c r="O346" s="124"/>
      <c r="P346" s="124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</row>
    <row r="347" spans="1:27" s="171" customFormat="1" ht="16.5">
      <c r="A347" s="655"/>
      <c r="B347" s="608" t="s">
        <v>316</v>
      </c>
      <c r="C347" s="606">
        <v>0</v>
      </c>
      <c r="D347" s="606">
        <v>0</v>
      </c>
      <c r="E347" s="606">
        <v>0</v>
      </c>
      <c r="F347" s="196"/>
      <c r="G347" s="277"/>
      <c r="H347" s="124"/>
      <c r="I347" s="124"/>
      <c r="J347" s="124"/>
      <c r="K347" s="124"/>
      <c r="L347" s="124"/>
      <c r="M347" s="124"/>
      <c r="N347" s="124"/>
      <c r="O347" s="124"/>
      <c r="P347" s="124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</row>
    <row r="348" spans="1:27" s="171" customFormat="1" ht="16.5">
      <c r="A348" s="655"/>
      <c r="B348" s="608" t="s">
        <v>317</v>
      </c>
      <c r="C348" s="606">
        <v>0</v>
      </c>
      <c r="D348" s="606">
        <v>0</v>
      </c>
      <c r="E348" s="606">
        <v>0</v>
      </c>
      <c r="F348" s="196"/>
      <c r="G348" s="277"/>
      <c r="H348" s="124"/>
      <c r="I348" s="124"/>
      <c r="J348" s="124"/>
      <c r="K348" s="124"/>
      <c r="L348" s="124"/>
      <c r="M348" s="124"/>
      <c r="N348" s="124"/>
      <c r="O348" s="124"/>
      <c r="P348" s="124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</row>
    <row r="349" spans="1:27" s="171" customFormat="1" ht="16.5">
      <c r="A349" s="655"/>
      <c r="B349" s="603" t="s">
        <v>394</v>
      </c>
      <c r="C349" s="606">
        <v>0</v>
      </c>
      <c r="D349" s="606">
        <v>0</v>
      </c>
      <c r="E349" s="606">
        <v>0</v>
      </c>
      <c r="F349" s="196"/>
      <c r="G349" s="277"/>
      <c r="H349" s="124"/>
      <c r="I349" s="124"/>
      <c r="J349" s="124"/>
      <c r="K349" s="124"/>
      <c r="L349" s="124"/>
      <c r="M349" s="124"/>
      <c r="N349" s="124"/>
      <c r="O349" s="124"/>
      <c r="P349" s="124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</row>
    <row r="350" spans="1:27" s="171" customFormat="1" ht="16.5">
      <c r="A350" s="655"/>
      <c r="B350" s="383" t="s">
        <v>19</v>
      </c>
      <c r="C350" s="606">
        <v>0</v>
      </c>
      <c r="D350" s="609">
        <v>0</v>
      </c>
      <c r="E350" s="609">
        <f>SUM(E337:E349)</f>
        <v>0</v>
      </c>
      <c r="F350" s="196"/>
      <c r="G350" s="277"/>
      <c r="H350" s="124"/>
      <c r="I350" s="124"/>
      <c r="J350" s="124"/>
      <c r="K350" s="124"/>
      <c r="L350" s="124"/>
      <c r="M350" s="124"/>
      <c r="N350" s="124"/>
      <c r="O350" s="124"/>
      <c r="P350" s="124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</row>
    <row r="351" spans="1:9" s="275" customFormat="1" ht="35.25" customHeight="1">
      <c r="A351" s="670"/>
      <c r="B351" s="670"/>
      <c r="C351" s="670"/>
      <c r="D351" s="670"/>
      <c r="E351" s="670"/>
      <c r="F351" s="670"/>
      <c r="G351" s="670"/>
      <c r="H351" s="274"/>
      <c r="I351" s="274"/>
    </row>
    <row r="352" spans="1:9" s="275" customFormat="1" ht="12.75">
      <c r="A352" s="276"/>
      <c r="B352" s="276"/>
      <c r="C352" s="276"/>
      <c r="D352" s="276"/>
      <c r="E352" s="276"/>
      <c r="F352" s="610"/>
      <c r="G352" s="274"/>
      <c r="H352" s="276"/>
      <c r="I352" s="276"/>
    </row>
    <row r="353" spans="1:27" s="171" customFormat="1" ht="17.25">
      <c r="A353" s="661" t="s">
        <v>396</v>
      </c>
      <c r="B353" s="661"/>
      <c r="C353" s="661"/>
      <c r="D353" s="661"/>
      <c r="E353" s="661"/>
      <c r="F353" s="333"/>
      <c r="G353" s="529"/>
      <c r="H353" s="122"/>
      <c r="I353" s="122"/>
      <c r="J353" s="124"/>
      <c r="K353" s="124"/>
      <c r="L353" s="124"/>
      <c r="M353" s="124"/>
      <c r="N353" s="124"/>
      <c r="O353" s="124"/>
      <c r="P353" s="124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</row>
    <row r="354" spans="1:27" s="171" customFormat="1" ht="17.25">
      <c r="A354" s="654" t="s">
        <v>50</v>
      </c>
      <c r="B354" s="679" t="s">
        <v>51</v>
      </c>
      <c r="C354" s="680"/>
      <c r="D354" s="643" t="s">
        <v>52</v>
      </c>
      <c r="E354" s="643"/>
      <c r="F354" s="643" t="s">
        <v>53</v>
      </c>
      <c r="G354" s="643"/>
      <c r="H354" s="277"/>
      <c r="I354" s="278"/>
      <c r="J354" s="277"/>
      <c r="K354" s="277"/>
      <c r="L354" s="277"/>
      <c r="M354" s="277"/>
      <c r="N354" s="277"/>
      <c r="O354" s="277"/>
      <c r="P354" s="277"/>
      <c r="Q354" s="279"/>
      <c r="R354" s="279"/>
      <c r="S354" s="279"/>
      <c r="T354" s="279"/>
      <c r="U354" s="132"/>
      <c r="V354" s="132"/>
      <c r="W354" s="132"/>
      <c r="X354" s="132"/>
      <c r="Y354" s="132"/>
      <c r="Z354" s="132"/>
      <c r="AA354" s="132"/>
    </row>
    <row r="355" spans="1:27" s="171" customFormat="1" ht="17.25">
      <c r="A355" s="654"/>
      <c r="B355" s="513" t="s">
        <v>54</v>
      </c>
      <c r="C355" s="513" t="s">
        <v>55</v>
      </c>
      <c r="D355" s="513" t="s">
        <v>54</v>
      </c>
      <c r="E355" s="513" t="s">
        <v>55</v>
      </c>
      <c r="F355" s="611" t="s">
        <v>54</v>
      </c>
      <c r="G355" s="612" t="s">
        <v>55</v>
      </c>
      <c r="H355" s="280"/>
      <c r="I355" s="281"/>
      <c r="J355" s="280"/>
      <c r="K355" s="280"/>
      <c r="L355" s="280"/>
      <c r="M355" s="280"/>
      <c r="N355" s="280"/>
      <c r="O355" s="280"/>
      <c r="P355" s="280"/>
      <c r="Q355" s="258"/>
      <c r="R355" s="258"/>
      <c r="S355" s="258"/>
      <c r="T355" s="258"/>
      <c r="U355" s="132"/>
      <c r="V355" s="132"/>
      <c r="W355" s="132"/>
      <c r="X355" s="132"/>
      <c r="Y355" s="132"/>
      <c r="Z355" s="132"/>
      <c r="AA355" s="132"/>
    </row>
    <row r="356" spans="1:27" s="171" customFormat="1" ht="42" customHeight="1">
      <c r="A356" s="613" t="s">
        <v>397</v>
      </c>
      <c r="B356" s="384">
        <v>0</v>
      </c>
      <c r="C356" s="367">
        <v>0</v>
      </c>
      <c r="D356" s="384">
        <v>0</v>
      </c>
      <c r="E356" s="367">
        <v>0</v>
      </c>
      <c r="F356" s="381">
        <v>0</v>
      </c>
      <c r="G356" s="385">
        <v>0</v>
      </c>
      <c r="H356" s="282"/>
      <c r="I356" s="282"/>
      <c r="J356" s="282"/>
      <c r="K356" s="282"/>
      <c r="L356" s="282"/>
      <c r="M356" s="282"/>
      <c r="N356" s="282"/>
      <c r="O356" s="282"/>
      <c r="P356" s="282"/>
      <c r="Q356" s="283"/>
      <c r="R356" s="283"/>
      <c r="S356" s="283"/>
      <c r="T356" s="283"/>
      <c r="U356" s="132"/>
      <c r="V356" s="132"/>
      <c r="W356" s="132"/>
      <c r="X356" s="132"/>
      <c r="Y356" s="132"/>
      <c r="Z356" s="132"/>
      <c r="AA356" s="132"/>
    </row>
    <row r="357" spans="1:27" s="171" customFormat="1" ht="16.5">
      <c r="A357" s="614"/>
      <c r="B357" s="615"/>
      <c r="C357" s="616"/>
      <c r="D357" s="615"/>
      <c r="E357" s="616"/>
      <c r="F357" s="617"/>
      <c r="G357" s="618"/>
      <c r="H357" s="282"/>
      <c r="I357" s="282"/>
      <c r="J357" s="282"/>
      <c r="K357" s="282"/>
      <c r="L357" s="282"/>
      <c r="M357" s="282"/>
      <c r="N357" s="282"/>
      <c r="O357" s="282"/>
      <c r="P357" s="282"/>
      <c r="Q357" s="283"/>
      <c r="R357" s="283"/>
      <c r="S357" s="283"/>
      <c r="T357" s="283"/>
      <c r="U357" s="132"/>
      <c r="V357" s="132"/>
      <c r="W357" s="132"/>
      <c r="X357" s="132"/>
      <c r="Y357" s="132"/>
      <c r="Z357" s="132"/>
      <c r="AA357" s="132"/>
    </row>
    <row r="358" spans="2:27" s="171" customFormat="1" ht="18.75" customHeight="1">
      <c r="B358" s="349"/>
      <c r="C358" s="349"/>
      <c r="D358" s="349"/>
      <c r="E358" s="163"/>
      <c r="F358" s="333"/>
      <c r="G358" s="121"/>
      <c r="H358" s="122"/>
      <c r="I358" s="122"/>
      <c r="J358" s="124"/>
      <c r="K358" s="124"/>
      <c r="L358" s="124"/>
      <c r="M358" s="124"/>
      <c r="N358" s="124"/>
      <c r="O358" s="124"/>
      <c r="P358" s="124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</row>
    <row r="359" spans="1:27" s="171" customFormat="1" ht="18.75" customHeight="1">
      <c r="A359" s="349"/>
      <c r="B359" s="349"/>
      <c r="C359" s="349"/>
      <c r="D359" s="349"/>
      <c r="E359" s="163"/>
      <c r="F359" s="333"/>
      <c r="G359" s="121"/>
      <c r="H359" s="122"/>
      <c r="I359" s="122"/>
      <c r="J359" s="124"/>
      <c r="K359" s="124"/>
      <c r="L359" s="124"/>
      <c r="M359" s="124"/>
      <c r="N359" s="124"/>
      <c r="O359" s="124"/>
      <c r="P359" s="124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</row>
    <row r="360" spans="1:27" s="171" customFormat="1" ht="17.25">
      <c r="A360" s="337" t="s">
        <v>130</v>
      </c>
      <c r="B360" s="163"/>
      <c r="C360" s="163"/>
      <c r="D360" s="163"/>
      <c r="E360" s="163"/>
      <c r="F360" s="333"/>
      <c r="G360" s="121"/>
      <c r="H360" s="122"/>
      <c r="I360" s="122"/>
      <c r="J360" s="124"/>
      <c r="K360" s="124"/>
      <c r="L360" s="124"/>
      <c r="M360" s="124"/>
      <c r="N360" s="124"/>
      <c r="O360" s="124"/>
      <c r="P360" s="124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</row>
    <row r="361" spans="1:27" s="171" customFormat="1" ht="17.25">
      <c r="A361" s="337"/>
      <c r="B361" s="163"/>
      <c r="C361" s="163"/>
      <c r="D361" s="163"/>
      <c r="E361" s="163"/>
      <c r="F361" s="333"/>
      <c r="G361" s="121"/>
      <c r="H361" s="122"/>
      <c r="I361" s="122"/>
      <c r="J361" s="124"/>
      <c r="K361" s="124"/>
      <c r="L361" s="124"/>
      <c r="M361" s="124"/>
      <c r="N361" s="124"/>
      <c r="O361" s="124"/>
      <c r="P361" s="124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</row>
    <row r="362" spans="1:27" s="309" customFormat="1" ht="41.25" customHeight="1">
      <c r="A362" s="687" t="s">
        <v>398</v>
      </c>
      <c r="B362" s="688"/>
      <c r="C362" s="638" t="s">
        <v>399</v>
      </c>
      <c r="D362" s="638"/>
      <c r="E362" s="638" t="s">
        <v>56</v>
      </c>
      <c r="F362" s="638"/>
      <c r="G362" s="306"/>
      <c r="H362" s="307"/>
      <c r="I362" s="307"/>
      <c r="J362" s="209"/>
      <c r="K362" s="209"/>
      <c r="L362" s="209"/>
      <c r="M362" s="209"/>
      <c r="N362" s="209"/>
      <c r="O362" s="209"/>
      <c r="P362" s="209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  <c r="AA362" s="308"/>
    </row>
    <row r="363" spans="1:27" s="171" customFormat="1" ht="33" customHeight="1">
      <c r="A363" s="332" t="s">
        <v>54</v>
      </c>
      <c r="B363" s="332" t="s">
        <v>57</v>
      </c>
      <c r="C363" s="332" t="s">
        <v>54</v>
      </c>
      <c r="D363" s="332" t="s">
        <v>57</v>
      </c>
      <c r="E363" s="332" t="s">
        <v>54</v>
      </c>
      <c r="F363" s="332" t="s">
        <v>259</v>
      </c>
      <c r="G363" s="121"/>
      <c r="H363" s="122"/>
      <c r="I363" s="122"/>
      <c r="J363" s="124"/>
      <c r="K363" s="124"/>
      <c r="L363" s="124"/>
      <c r="M363" s="124"/>
      <c r="N363" s="124"/>
      <c r="O363" s="124"/>
      <c r="P363" s="124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</row>
    <row r="364" spans="1:27" s="171" customFormat="1" ht="16.5">
      <c r="A364" s="379">
        <v>1</v>
      </c>
      <c r="B364" s="379">
        <v>2</v>
      </c>
      <c r="C364" s="379">
        <v>3</v>
      </c>
      <c r="D364" s="379">
        <v>4</v>
      </c>
      <c r="E364" s="379">
        <v>5</v>
      </c>
      <c r="F364" s="383">
        <v>6</v>
      </c>
      <c r="G364" s="121"/>
      <c r="H364" s="122"/>
      <c r="I364" s="122"/>
      <c r="J364" s="124"/>
      <c r="K364" s="124"/>
      <c r="L364" s="124"/>
      <c r="M364" s="124"/>
      <c r="N364" s="124"/>
      <c r="O364" s="124"/>
      <c r="P364" s="124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</row>
    <row r="365" spans="1:27" s="171" customFormat="1" ht="15.75">
      <c r="A365" s="384">
        <v>0</v>
      </c>
      <c r="B365" s="367">
        <v>0</v>
      </c>
      <c r="C365" s="384">
        <v>0</v>
      </c>
      <c r="D365" s="367">
        <v>0</v>
      </c>
      <c r="E365" s="385">
        <v>0</v>
      </c>
      <c r="F365" s="381">
        <v>0</v>
      </c>
      <c r="G365" s="121"/>
      <c r="H365" s="122"/>
      <c r="I365" s="122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32"/>
      <c r="U365" s="132"/>
      <c r="V365" s="132"/>
      <c r="W365" s="132"/>
      <c r="X365" s="132"/>
      <c r="Y365" s="132"/>
      <c r="Z365" s="132"/>
      <c r="AA365" s="132"/>
    </row>
    <row r="366" spans="1:27" s="171" customFormat="1" ht="17.25">
      <c r="A366" s="349" t="s">
        <v>236</v>
      </c>
      <c r="B366" s="350"/>
      <c r="C366" s="351"/>
      <c r="D366" s="350"/>
      <c r="E366" s="151"/>
      <c r="F366" s="352"/>
      <c r="G366" s="121"/>
      <c r="H366" s="122"/>
      <c r="I366" s="122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32"/>
      <c r="U366" s="132"/>
      <c r="V366" s="132"/>
      <c r="W366" s="132"/>
      <c r="X366" s="132"/>
      <c r="Y366" s="132"/>
      <c r="Z366" s="132"/>
      <c r="AA366" s="132"/>
    </row>
    <row r="367" spans="1:27" s="171" customFormat="1" ht="17.25">
      <c r="A367" s="284" t="s">
        <v>131</v>
      </c>
      <c r="B367" s="163"/>
      <c r="C367" s="163"/>
      <c r="D367" s="285"/>
      <c r="E367" s="285"/>
      <c r="F367" s="286"/>
      <c r="G367" s="121"/>
      <c r="H367" s="122"/>
      <c r="I367" s="122"/>
      <c r="J367" s="124"/>
      <c r="K367" s="124"/>
      <c r="L367" s="124"/>
      <c r="M367" s="124"/>
      <c r="N367" s="124"/>
      <c r="O367" s="124"/>
      <c r="P367" s="124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</row>
    <row r="368" spans="1:27" s="171" customFormat="1" ht="17.25">
      <c r="A368" s="284"/>
      <c r="B368" s="163"/>
      <c r="C368" s="163"/>
      <c r="D368" s="285"/>
      <c r="E368" s="285"/>
      <c r="F368" s="286"/>
      <c r="G368" s="121"/>
      <c r="H368" s="122"/>
      <c r="I368" s="122"/>
      <c r="J368" s="124"/>
      <c r="K368" s="124"/>
      <c r="L368" s="124"/>
      <c r="M368" s="124"/>
      <c r="N368" s="124"/>
      <c r="O368" s="124"/>
      <c r="P368" s="124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</row>
    <row r="369" spans="1:27" s="171" customFormat="1" ht="17.25">
      <c r="A369" s="382" t="s">
        <v>132</v>
      </c>
      <c r="B369" s="163"/>
      <c r="C369" s="163"/>
      <c r="D369" s="285"/>
      <c r="E369" s="285"/>
      <c r="F369" s="286"/>
      <c r="G369" s="121"/>
      <c r="H369" s="122"/>
      <c r="I369" s="122"/>
      <c r="J369" s="124"/>
      <c r="K369" s="124"/>
      <c r="L369" s="124"/>
      <c r="M369" s="124"/>
      <c r="N369" s="124"/>
      <c r="O369" s="124"/>
      <c r="P369" s="124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</row>
    <row r="370" spans="1:27" s="171" customFormat="1" ht="17.25">
      <c r="A370" s="619"/>
      <c r="B370" s="620"/>
      <c r="C370" s="600"/>
      <c r="D370" s="600"/>
      <c r="E370" s="600"/>
      <c r="F370" s="621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3"/>
      <c r="R370" s="273"/>
      <c r="S370" s="273"/>
      <c r="T370" s="273"/>
      <c r="U370" s="132"/>
      <c r="V370" s="132"/>
      <c r="W370" s="132"/>
      <c r="X370" s="132"/>
      <c r="Y370" s="132"/>
      <c r="Z370" s="132"/>
      <c r="AA370" s="132"/>
    </row>
    <row r="371" spans="1:27" s="171" customFormat="1" ht="17.25">
      <c r="A371" s="691" t="s">
        <v>408</v>
      </c>
      <c r="B371" s="692"/>
      <c r="C371" s="692"/>
      <c r="D371" s="692"/>
      <c r="E371" s="692"/>
      <c r="F371" s="693"/>
      <c r="G371" s="277"/>
      <c r="H371" s="220"/>
      <c r="I371" s="220"/>
      <c r="J371" s="220"/>
      <c r="K371" s="220"/>
      <c r="L371" s="220"/>
      <c r="M371" s="220"/>
      <c r="N371" s="220"/>
      <c r="O371" s="220"/>
      <c r="P371" s="220"/>
      <c r="Q371" s="190"/>
      <c r="R371" s="190"/>
      <c r="S371" s="190"/>
      <c r="T371" s="190"/>
      <c r="U371" s="132"/>
      <c r="V371" s="132"/>
      <c r="W371" s="132"/>
      <c r="X371" s="132"/>
      <c r="Y371" s="132"/>
      <c r="Z371" s="132"/>
      <c r="AA371" s="132"/>
    </row>
    <row r="372" spans="1:27" s="171" customFormat="1" ht="40.5" customHeight="1">
      <c r="A372" s="386" t="s">
        <v>23</v>
      </c>
      <c r="B372" s="386" t="s">
        <v>24</v>
      </c>
      <c r="C372" s="386" t="s">
        <v>25</v>
      </c>
      <c r="D372" s="386" t="s">
        <v>234</v>
      </c>
      <c r="E372" s="386" t="s">
        <v>235</v>
      </c>
      <c r="F372" s="421" t="s">
        <v>237</v>
      </c>
      <c r="G372" s="277"/>
      <c r="H372" s="220"/>
      <c r="I372" s="220"/>
      <c r="J372" s="652"/>
      <c r="K372" s="652"/>
      <c r="L372" s="220"/>
      <c r="M372" s="220"/>
      <c r="N372" s="220"/>
      <c r="O372" s="220"/>
      <c r="P372" s="220"/>
      <c r="Q372" s="190"/>
      <c r="R372" s="190"/>
      <c r="S372" s="190"/>
      <c r="T372" s="190"/>
      <c r="U372" s="132"/>
      <c r="V372" s="132"/>
      <c r="W372" s="132"/>
      <c r="X372" s="132"/>
      <c r="Y372" s="132"/>
      <c r="Z372" s="132"/>
      <c r="AA372" s="132"/>
    </row>
    <row r="373" spans="1:27" s="171" customFormat="1" ht="16.5">
      <c r="A373" s="694" t="s">
        <v>95</v>
      </c>
      <c r="B373" s="608" t="s">
        <v>80</v>
      </c>
      <c r="C373" s="622"/>
      <c r="D373" s="606"/>
      <c r="E373" s="521"/>
      <c r="F373" s="521"/>
      <c r="G373" s="277"/>
      <c r="H373" s="124"/>
      <c r="I373" s="124"/>
      <c r="J373" s="652"/>
      <c r="K373" s="652"/>
      <c r="L373" s="124"/>
      <c r="M373" s="124"/>
      <c r="N373" s="124"/>
      <c r="O373" s="124"/>
      <c r="P373" s="124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</row>
    <row r="374" spans="1:27" s="171" customFormat="1" ht="16.5">
      <c r="A374" s="694"/>
      <c r="B374" s="608" t="s">
        <v>81</v>
      </c>
      <c r="C374" s="622"/>
      <c r="D374" s="606"/>
      <c r="E374" s="521"/>
      <c r="F374" s="604"/>
      <c r="G374" s="277"/>
      <c r="H374" s="124"/>
      <c r="I374" s="124"/>
      <c r="J374" s="652"/>
      <c r="K374" s="652"/>
      <c r="L374" s="124"/>
      <c r="M374" s="124"/>
      <c r="N374" s="124"/>
      <c r="O374" s="124"/>
      <c r="P374" s="124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</row>
    <row r="375" spans="1:27" s="171" customFormat="1" ht="16.5">
      <c r="A375" s="694"/>
      <c r="B375" s="608" t="s">
        <v>82</v>
      </c>
      <c r="C375" s="622"/>
      <c r="D375" s="606"/>
      <c r="E375" s="521"/>
      <c r="F375" s="604"/>
      <c r="G375" s="277"/>
      <c r="H375" s="124"/>
      <c r="I375" s="124"/>
      <c r="J375" s="652"/>
      <c r="K375" s="652"/>
      <c r="L375" s="124"/>
      <c r="M375" s="124"/>
      <c r="N375" s="124"/>
      <c r="O375" s="124"/>
      <c r="P375" s="124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</row>
    <row r="376" spans="1:27" s="171" customFormat="1" ht="16.5">
      <c r="A376" s="694"/>
      <c r="B376" s="608" t="s">
        <v>84</v>
      </c>
      <c r="C376" s="622"/>
      <c r="D376" s="606"/>
      <c r="E376" s="606">
        <v>13</v>
      </c>
      <c r="F376" s="604">
        <v>0.65</v>
      </c>
      <c r="G376" s="277"/>
      <c r="H376" s="124"/>
      <c r="I376" s="124"/>
      <c r="J376" s="652"/>
      <c r="K376" s="652"/>
      <c r="L376" s="124"/>
      <c r="M376" s="124"/>
      <c r="N376" s="124"/>
      <c r="O376" s="124"/>
      <c r="P376" s="124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</row>
    <row r="377" spans="1:27" s="171" customFormat="1" ht="16.5">
      <c r="A377" s="694"/>
      <c r="B377" s="608" t="s">
        <v>142</v>
      </c>
      <c r="C377" s="623"/>
      <c r="D377" s="606"/>
      <c r="E377" s="606"/>
      <c r="F377" s="604"/>
      <c r="G377" s="277"/>
      <c r="H377" s="124"/>
      <c r="I377" s="124"/>
      <c r="J377" s="652"/>
      <c r="K377" s="652"/>
      <c r="L377" s="124"/>
      <c r="M377" s="124"/>
      <c r="N377" s="124"/>
      <c r="O377" s="124"/>
      <c r="P377" s="124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</row>
    <row r="378" spans="1:27" s="171" customFormat="1" ht="16.5">
      <c r="A378" s="694"/>
      <c r="B378" s="608" t="s">
        <v>143</v>
      </c>
      <c r="C378" s="622"/>
      <c r="D378" s="606"/>
      <c r="E378" s="606"/>
      <c r="F378" s="604"/>
      <c r="G378" s="277"/>
      <c r="H378" s="124"/>
      <c r="I378" s="124"/>
      <c r="J378" s="652"/>
      <c r="K378" s="652"/>
      <c r="L378" s="124"/>
      <c r="M378" s="124"/>
      <c r="N378" s="124"/>
      <c r="O378" s="124"/>
      <c r="P378" s="124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</row>
    <row r="379" spans="1:27" s="171" customFormat="1" ht="16.5">
      <c r="A379" s="694"/>
      <c r="B379" s="608" t="s">
        <v>159</v>
      </c>
      <c r="C379" s="622"/>
      <c r="D379" s="606"/>
      <c r="E379" s="606"/>
      <c r="F379" s="521"/>
      <c r="G379" s="277"/>
      <c r="H379" s="124"/>
      <c r="I379" s="124"/>
      <c r="J379" s="124"/>
      <c r="K379" s="124"/>
      <c r="L379" s="124"/>
      <c r="M379" s="124"/>
      <c r="N379" s="124"/>
      <c r="O379" s="124"/>
      <c r="P379" s="124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</row>
    <row r="380" spans="1:27" s="171" customFormat="1" ht="16.5">
      <c r="A380" s="694"/>
      <c r="B380" s="608" t="s">
        <v>172</v>
      </c>
      <c r="C380" s="622"/>
      <c r="D380" s="606"/>
      <c r="E380" s="606"/>
      <c r="F380" s="604"/>
      <c r="G380" s="277"/>
      <c r="J380" s="124"/>
      <c r="K380" s="124"/>
      <c r="L380" s="124"/>
      <c r="M380" s="124"/>
      <c r="N380" s="124"/>
      <c r="O380" s="124"/>
      <c r="P380" s="124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</row>
    <row r="381" spans="1:27" s="171" customFormat="1" ht="16.5">
      <c r="A381" s="694"/>
      <c r="B381" s="608" t="s">
        <v>260</v>
      </c>
      <c r="C381" s="622"/>
      <c r="D381" s="606"/>
      <c r="E381" s="606"/>
      <c r="F381" s="604"/>
      <c r="G381" s="277"/>
      <c r="J381" s="124"/>
      <c r="K381" s="124"/>
      <c r="L381" s="124"/>
      <c r="M381" s="124"/>
      <c r="N381" s="124"/>
      <c r="O381" s="124"/>
      <c r="P381" s="124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</row>
    <row r="382" spans="1:27" s="171" customFormat="1" ht="16.5">
      <c r="A382" s="694"/>
      <c r="B382" s="608" t="s">
        <v>261</v>
      </c>
      <c r="C382" s="622"/>
      <c r="D382" s="606"/>
      <c r="E382" s="606"/>
      <c r="F382" s="604"/>
      <c r="G382" s="277"/>
      <c r="J382" s="124"/>
      <c r="K382" s="124"/>
      <c r="L382" s="124"/>
      <c r="M382" s="124"/>
      <c r="N382" s="124"/>
      <c r="O382" s="124"/>
      <c r="P382" s="124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</row>
    <row r="383" spans="1:27" s="171" customFormat="1" ht="16.5">
      <c r="A383" s="694"/>
      <c r="B383" s="608" t="s">
        <v>316</v>
      </c>
      <c r="C383" s="622"/>
      <c r="D383" s="606"/>
      <c r="E383" s="606"/>
      <c r="F383" s="604"/>
      <c r="G383" s="277"/>
      <c r="J383" s="124"/>
      <c r="K383" s="124"/>
      <c r="L383" s="124"/>
      <c r="M383" s="124"/>
      <c r="N383" s="124"/>
      <c r="O383" s="124"/>
      <c r="P383" s="124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</row>
    <row r="384" spans="1:27" s="171" customFormat="1" ht="16.5">
      <c r="A384" s="694"/>
      <c r="B384" s="608" t="s">
        <v>317</v>
      </c>
      <c r="C384" s="622"/>
      <c r="D384" s="606"/>
      <c r="E384" s="606"/>
      <c r="F384" s="604"/>
      <c r="G384" s="277"/>
      <c r="J384" s="124"/>
      <c r="K384" s="124"/>
      <c r="L384" s="124"/>
      <c r="M384" s="124"/>
      <c r="N384" s="124"/>
      <c r="O384" s="124"/>
      <c r="P384" s="124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</row>
    <row r="385" spans="1:27" s="171" customFormat="1" ht="16.5">
      <c r="A385" s="694"/>
      <c r="B385" s="608" t="s">
        <v>394</v>
      </c>
      <c r="C385" s="622"/>
      <c r="D385" s="606"/>
      <c r="E385" s="606"/>
      <c r="F385" s="604"/>
      <c r="G385" s="277"/>
      <c r="J385" s="124"/>
      <c r="K385" s="124"/>
      <c r="L385" s="124"/>
      <c r="M385" s="124"/>
      <c r="N385" s="124"/>
      <c r="O385" s="124"/>
      <c r="P385" s="124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</row>
    <row r="386" spans="1:27" s="171" customFormat="1" ht="16.5">
      <c r="A386" s="694"/>
      <c r="B386" s="383" t="s">
        <v>19</v>
      </c>
      <c r="C386" s="608"/>
      <c r="D386" s="578">
        <f>SUM(D373:D382)</f>
        <v>0</v>
      </c>
      <c r="E386" s="578">
        <f>SUM(E379:E382)</f>
        <v>0</v>
      </c>
      <c r="F386" s="465">
        <f>SUM(F373:F382)</f>
        <v>0.65</v>
      </c>
      <c r="G386" s="277"/>
      <c r="H386" s="124"/>
      <c r="I386" s="124"/>
      <c r="J386" s="124"/>
      <c r="K386" s="124"/>
      <c r="L386" s="124"/>
      <c r="M386" s="124"/>
      <c r="N386" s="124"/>
      <c r="O386" s="124"/>
      <c r="P386" s="124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</row>
    <row r="387" spans="1:27" s="171" customFormat="1" ht="15">
      <c r="A387" s="353"/>
      <c r="D387" s="354"/>
      <c r="F387" s="196"/>
      <c r="G387" s="121"/>
      <c r="H387" s="122"/>
      <c r="I387" s="122"/>
      <c r="J387" s="124"/>
      <c r="K387" s="124"/>
      <c r="L387" s="124"/>
      <c r="M387" s="124"/>
      <c r="N387" s="124"/>
      <c r="O387" s="124"/>
      <c r="P387" s="124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</row>
    <row r="388" spans="1:27" s="171" customFormat="1" ht="15">
      <c r="A388" s="353"/>
      <c r="D388" s="354"/>
      <c r="F388" s="196"/>
      <c r="G388" s="121"/>
      <c r="H388" s="122"/>
      <c r="I388" s="122"/>
      <c r="J388" s="124"/>
      <c r="K388" s="124"/>
      <c r="L388" s="124"/>
      <c r="M388" s="124"/>
      <c r="N388" s="124"/>
      <c r="O388" s="124"/>
      <c r="P388" s="124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</row>
    <row r="389" spans="1:27" s="171" customFormat="1" ht="17.25">
      <c r="A389" s="661" t="s">
        <v>400</v>
      </c>
      <c r="B389" s="661"/>
      <c r="C389" s="661"/>
      <c r="D389" s="661"/>
      <c r="E389" s="661"/>
      <c r="F389" s="333"/>
      <c r="G389" s="529"/>
      <c r="H389" s="122"/>
      <c r="I389" s="122"/>
      <c r="J389" s="124"/>
      <c r="K389" s="124"/>
      <c r="L389" s="124"/>
      <c r="M389" s="124"/>
      <c r="N389" s="124"/>
      <c r="O389" s="124"/>
      <c r="P389" s="124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</row>
    <row r="390" spans="1:27" s="309" customFormat="1" ht="24" customHeight="1">
      <c r="A390" s="654" t="s">
        <v>50</v>
      </c>
      <c r="B390" s="689" t="s">
        <v>51</v>
      </c>
      <c r="C390" s="690"/>
      <c r="D390" s="654" t="s">
        <v>52</v>
      </c>
      <c r="E390" s="654"/>
      <c r="F390" s="332" t="s">
        <v>53</v>
      </c>
      <c r="G390" s="332"/>
      <c r="H390" s="310"/>
      <c r="I390" s="311"/>
      <c r="J390" s="208"/>
      <c r="K390" s="208"/>
      <c r="L390" s="208"/>
      <c r="M390" s="208"/>
      <c r="N390" s="208"/>
      <c r="O390" s="208"/>
      <c r="P390" s="208"/>
      <c r="Q390" s="303"/>
      <c r="R390" s="303"/>
      <c r="S390" s="303"/>
      <c r="T390" s="303"/>
      <c r="U390" s="308"/>
      <c r="V390" s="308"/>
      <c r="W390" s="308"/>
      <c r="X390" s="308"/>
      <c r="Y390" s="308"/>
      <c r="Z390" s="308"/>
      <c r="AA390" s="308"/>
    </row>
    <row r="391" spans="1:27" s="171" customFormat="1" ht="17.25">
      <c r="A391" s="654"/>
      <c r="B391" s="513" t="s">
        <v>54</v>
      </c>
      <c r="C391" s="513" t="s">
        <v>55</v>
      </c>
      <c r="D391" s="513" t="s">
        <v>54</v>
      </c>
      <c r="E391" s="513" t="s">
        <v>55</v>
      </c>
      <c r="F391" s="611" t="s">
        <v>54</v>
      </c>
      <c r="G391" s="612" t="s">
        <v>55</v>
      </c>
      <c r="H391" s="280"/>
      <c r="I391" s="281"/>
      <c r="J391" s="280"/>
      <c r="K391" s="280"/>
      <c r="L391" s="280"/>
      <c r="M391" s="280"/>
      <c r="N391" s="280"/>
      <c r="O391" s="280"/>
      <c r="P391" s="280"/>
      <c r="Q391" s="258"/>
      <c r="R391" s="258"/>
      <c r="S391" s="258"/>
      <c r="T391" s="258"/>
      <c r="U391" s="132"/>
      <c r="V391" s="132"/>
      <c r="W391" s="132"/>
      <c r="X391" s="132"/>
      <c r="Y391" s="132"/>
      <c r="Z391" s="132"/>
      <c r="AA391" s="132"/>
    </row>
    <row r="392" spans="1:27" s="171" customFormat="1" ht="49.5" customHeight="1">
      <c r="A392" s="572" t="s">
        <v>397</v>
      </c>
      <c r="B392" s="624">
        <v>13</v>
      </c>
      <c r="C392" s="373">
        <v>0.65</v>
      </c>
      <c r="D392" s="624">
        <v>13</v>
      </c>
      <c r="E392" s="373">
        <v>0.65</v>
      </c>
      <c r="F392" s="549">
        <f>(D392-B392)/B392</f>
        <v>0</v>
      </c>
      <c r="G392" s="500">
        <f>(E392-C392)/C392</f>
        <v>0</v>
      </c>
      <c r="H392" s="283"/>
      <c r="I392" s="283"/>
      <c r="J392" s="282"/>
      <c r="K392" s="282"/>
      <c r="L392" s="282"/>
      <c r="M392" s="282"/>
      <c r="N392" s="282"/>
      <c r="O392" s="282"/>
      <c r="P392" s="282"/>
      <c r="Q392" s="283"/>
      <c r="R392" s="283"/>
      <c r="S392" s="283"/>
      <c r="T392" s="283"/>
      <c r="U392" s="132"/>
      <c r="V392" s="132"/>
      <c r="W392" s="132"/>
      <c r="X392" s="132"/>
      <c r="Y392" s="132"/>
      <c r="Z392" s="132"/>
      <c r="AA392" s="132"/>
    </row>
    <row r="393" spans="6:27" s="171" customFormat="1" ht="12.75" customHeight="1">
      <c r="F393" s="196"/>
      <c r="G393" s="121"/>
      <c r="H393" s="122"/>
      <c r="I393" s="122"/>
      <c r="J393" s="124"/>
      <c r="K393" s="124"/>
      <c r="L393" s="124"/>
      <c r="M393" s="124"/>
      <c r="N393" s="124"/>
      <c r="O393" s="124"/>
      <c r="P393" s="124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</row>
    <row r="394" spans="1:27" s="171" customFormat="1" ht="17.25">
      <c r="A394" s="337" t="s">
        <v>133</v>
      </c>
      <c r="B394" s="163"/>
      <c r="C394" s="163"/>
      <c r="D394" s="163"/>
      <c r="E394" s="163"/>
      <c r="F394" s="333"/>
      <c r="G394" s="121"/>
      <c r="H394" s="122"/>
      <c r="I394" s="122"/>
      <c r="J394" s="124"/>
      <c r="K394" s="124"/>
      <c r="L394" s="124"/>
      <c r="M394" s="124"/>
      <c r="N394" s="124"/>
      <c r="O394" s="124"/>
      <c r="P394" s="124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</row>
    <row r="395" spans="1:27" s="309" customFormat="1" ht="46.5" customHeight="1">
      <c r="A395" s="687" t="s">
        <v>402</v>
      </c>
      <c r="B395" s="688"/>
      <c r="C395" s="638" t="s">
        <v>401</v>
      </c>
      <c r="D395" s="638"/>
      <c r="E395" s="638" t="s">
        <v>56</v>
      </c>
      <c r="F395" s="638"/>
      <c r="G395" s="306"/>
      <c r="H395" s="307"/>
      <c r="I395" s="307"/>
      <c r="J395" s="209"/>
      <c r="K395" s="209"/>
      <c r="L395" s="209"/>
      <c r="M395" s="209"/>
      <c r="N395" s="209"/>
      <c r="O395" s="209"/>
      <c r="P395" s="209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  <c r="AA395" s="308"/>
    </row>
    <row r="396" spans="1:27" s="309" customFormat="1" ht="35.25" customHeight="1">
      <c r="A396" s="386" t="s">
        <v>54</v>
      </c>
      <c r="B396" s="386" t="s">
        <v>57</v>
      </c>
      <c r="C396" s="386" t="s">
        <v>54</v>
      </c>
      <c r="D396" s="386" t="s">
        <v>57</v>
      </c>
      <c r="E396" s="386" t="s">
        <v>54</v>
      </c>
      <c r="F396" s="421" t="s">
        <v>58</v>
      </c>
      <c r="G396" s="306"/>
      <c r="H396" s="307"/>
      <c r="I396" s="307"/>
      <c r="J396" s="209"/>
      <c r="K396" s="209"/>
      <c r="L396" s="209"/>
      <c r="M396" s="209"/>
      <c r="N396" s="209"/>
      <c r="O396" s="209"/>
      <c r="P396" s="209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</row>
    <row r="397" spans="1:27" s="171" customFormat="1" ht="16.5">
      <c r="A397" s="379">
        <v>1</v>
      </c>
      <c r="B397" s="379">
        <v>2</v>
      </c>
      <c r="C397" s="379">
        <v>3</v>
      </c>
      <c r="D397" s="379">
        <v>4</v>
      </c>
      <c r="E397" s="379">
        <v>5</v>
      </c>
      <c r="F397" s="383">
        <v>6</v>
      </c>
      <c r="G397" s="121"/>
      <c r="H397" s="122"/>
      <c r="I397" s="122"/>
      <c r="J397" s="124"/>
      <c r="K397" s="124"/>
      <c r="L397" s="124"/>
      <c r="M397" s="124"/>
      <c r="N397" s="124"/>
      <c r="O397" s="124"/>
      <c r="P397" s="124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</row>
    <row r="398" spans="1:27" s="171" customFormat="1" ht="16.5">
      <c r="A398" s="383">
        <v>13</v>
      </c>
      <c r="B398" s="373">
        <v>0.65</v>
      </c>
      <c r="C398" s="624">
        <v>13</v>
      </c>
      <c r="D398" s="489">
        <v>0.65</v>
      </c>
      <c r="E398" s="625">
        <f>C398/A398</f>
        <v>1</v>
      </c>
      <c r="F398" s="626">
        <f>D398/B398</f>
        <v>1</v>
      </c>
      <c r="G398" s="287"/>
      <c r="H398" s="287"/>
      <c r="I398" s="287"/>
      <c r="J398" s="288"/>
      <c r="K398" s="288"/>
      <c r="L398" s="288"/>
      <c r="M398" s="288"/>
      <c r="N398" s="288"/>
      <c r="O398" s="288"/>
      <c r="P398" s="288"/>
      <c r="Q398" s="289"/>
      <c r="R398" s="289"/>
      <c r="S398" s="289"/>
      <c r="T398" s="289"/>
      <c r="U398" s="132"/>
      <c r="V398" s="132"/>
      <c r="W398" s="132"/>
      <c r="X398" s="132"/>
      <c r="Y398" s="132"/>
      <c r="Z398" s="132"/>
      <c r="AA398" s="132"/>
    </row>
    <row r="399" spans="1:27" s="171" customFormat="1" ht="16.5">
      <c r="A399" s="627"/>
      <c r="B399" s="628"/>
      <c r="C399" s="627"/>
      <c r="D399" s="628"/>
      <c r="E399" s="629"/>
      <c r="F399" s="630"/>
      <c r="G399" s="287"/>
      <c r="H399" s="287"/>
      <c r="I399" s="287"/>
      <c r="J399" s="288"/>
      <c r="K399" s="288"/>
      <c r="L399" s="288"/>
      <c r="M399" s="288"/>
      <c r="N399" s="288"/>
      <c r="O399" s="288"/>
      <c r="P399" s="288"/>
      <c r="Q399" s="289"/>
      <c r="R399" s="289"/>
      <c r="S399" s="289"/>
      <c r="T399" s="289"/>
      <c r="U399" s="132"/>
      <c r="V399" s="132"/>
      <c r="W399" s="132"/>
      <c r="X399" s="132"/>
      <c r="Y399" s="132"/>
      <c r="Z399" s="132"/>
      <c r="AA399" s="132"/>
    </row>
    <row r="400" spans="1:27" ht="15">
      <c r="A400" s="686"/>
      <c r="B400" s="686"/>
      <c r="C400" s="686"/>
      <c r="D400" s="686"/>
      <c r="E400" s="283"/>
      <c r="F400" s="631"/>
      <c r="G400" s="54" t="s">
        <v>403</v>
      </c>
      <c r="J400" s="114"/>
      <c r="K400" s="114"/>
      <c r="L400" s="114"/>
      <c r="M400" s="114"/>
      <c r="N400" s="114"/>
      <c r="O400" s="114"/>
      <c r="P400" s="114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spans="10:27" ht="15">
      <c r="J401" s="114"/>
      <c r="K401" s="114"/>
      <c r="L401" s="114"/>
      <c r="M401" s="114"/>
      <c r="N401" s="114"/>
      <c r="O401" s="114"/>
      <c r="P401" s="114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</row>
    <row r="402" spans="10:27" ht="15">
      <c r="J402" s="114"/>
      <c r="K402" s="114"/>
      <c r="L402" s="114"/>
      <c r="M402" s="114"/>
      <c r="N402" s="114"/>
      <c r="O402" s="114"/>
      <c r="P402" s="114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</row>
    <row r="403" ht="15">
      <c r="A403" s="132"/>
    </row>
  </sheetData>
  <sheetProtection/>
  <mergeCells count="113">
    <mergeCell ref="A400:D400"/>
    <mergeCell ref="A395:B395"/>
    <mergeCell ref="B390:C390"/>
    <mergeCell ref="A389:E389"/>
    <mergeCell ref="A371:F371"/>
    <mergeCell ref="A362:B362"/>
    <mergeCell ref="A373:A386"/>
    <mergeCell ref="A390:A391"/>
    <mergeCell ref="D390:E390"/>
    <mergeCell ref="C395:D395"/>
    <mergeCell ref="E395:F395"/>
    <mergeCell ref="E362:F362"/>
    <mergeCell ref="C362:D362"/>
    <mergeCell ref="A308:D308"/>
    <mergeCell ref="A310:A313"/>
    <mergeCell ref="A314:C314"/>
    <mergeCell ref="A325:B325"/>
    <mergeCell ref="D354:E354"/>
    <mergeCell ref="B354:C354"/>
    <mergeCell ref="A353:E353"/>
    <mergeCell ref="A6:F6"/>
    <mergeCell ref="A130:D130"/>
    <mergeCell ref="A237:B237"/>
    <mergeCell ref="A272:E272"/>
    <mergeCell ref="A242:B242"/>
    <mergeCell ref="B190:C190"/>
    <mergeCell ref="A351:G351"/>
    <mergeCell ref="A186:A190"/>
    <mergeCell ref="D176:G176"/>
    <mergeCell ref="A335:E335"/>
    <mergeCell ref="A83:F83"/>
    <mergeCell ref="A266:C266"/>
    <mergeCell ref="A232:B232"/>
    <mergeCell ref="A283:C283"/>
    <mergeCell ref="A184:D184"/>
    <mergeCell ref="A13:D13"/>
    <mergeCell ref="A24:D24"/>
    <mergeCell ref="A39:D39"/>
    <mergeCell ref="A31:C31"/>
    <mergeCell ref="A17:A18"/>
    <mergeCell ref="B17:E17"/>
    <mergeCell ref="D31:E31"/>
    <mergeCell ref="A41:D41"/>
    <mergeCell ref="A109:E109"/>
    <mergeCell ref="A61:G61"/>
    <mergeCell ref="A69:T69"/>
    <mergeCell ref="A96:F96"/>
    <mergeCell ref="A59:C59"/>
    <mergeCell ref="A103:F103"/>
    <mergeCell ref="A129:C129"/>
    <mergeCell ref="A108:F108"/>
    <mergeCell ref="A137:D137"/>
    <mergeCell ref="A76:G76"/>
    <mergeCell ref="A49:J49"/>
    <mergeCell ref="A182:E182"/>
    <mergeCell ref="A117:F117"/>
    <mergeCell ref="C54:D54"/>
    <mergeCell ref="A164:D164"/>
    <mergeCell ref="A147:C147"/>
    <mergeCell ref="R241:T241"/>
    <mergeCell ref="A286:F286"/>
    <mergeCell ref="A276:D276"/>
    <mergeCell ref="A201:D201"/>
    <mergeCell ref="A212:D212"/>
    <mergeCell ref="A223:D223"/>
    <mergeCell ref="A278:A281"/>
    <mergeCell ref="A257:C257"/>
    <mergeCell ref="J378:K378"/>
    <mergeCell ref="J374:K374"/>
    <mergeCell ref="J376:K376"/>
    <mergeCell ref="J375:K375"/>
    <mergeCell ref="A282:C282"/>
    <mergeCell ref="J372:K372"/>
    <mergeCell ref="J373:K373"/>
    <mergeCell ref="E296:F296"/>
    <mergeCell ref="A300:A301"/>
    <mergeCell ref="B300:B301"/>
    <mergeCell ref="J377:K377"/>
    <mergeCell ref="A194:D194"/>
    <mergeCell ref="A195:D195"/>
    <mergeCell ref="A200:D200"/>
    <mergeCell ref="G300:G301"/>
    <mergeCell ref="A332:E332"/>
    <mergeCell ref="A354:A355"/>
    <mergeCell ref="A296:C296"/>
    <mergeCell ref="A337:A350"/>
    <mergeCell ref="A302:B302"/>
    <mergeCell ref="I190:I192"/>
    <mergeCell ref="F354:G354"/>
    <mergeCell ref="A3:H3"/>
    <mergeCell ref="A4:H4"/>
    <mergeCell ref="A5:H5"/>
    <mergeCell ref="A150:D150"/>
    <mergeCell ref="A151:D151"/>
    <mergeCell ref="A228:F228"/>
    <mergeCell ref="A306:F306"/>
    <mergeCell ref="A7:H7"/>
    <mergeCell ref="A9:H9"/>
    <mergeCell ref="A11:H11"/>
    <mergeCell ref="F300:F301"/>
    <mergeCell ref="A316:F316"/>
    <mergeCell ref="A234:F234"/>
    <mergeCell ref="A239:F239"/>
    <mergeCell ref="C51:D51"/>
    <mergeCell ref="A102:F102"/>
    <mergeCell ref="A136:D136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2" r:id="rId2"/>
  <rowBreaks count="7" manualBreakCount="7">
    <brk id="56" max="6" man="1"/>
    <brk id="88" max="6" man="1"/>
    <brk id="114" max="6" man="1"/>
    <brk id="181" max="6" man="1"/>
    <brk id="205" max="6" man="1"/>
    <brk id="243" max="6" man="1"/>
    <brk id="3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264</v>
      </c>
      <c r="I4" t="s">
        <v>265</v>
      </c>
      <c r="J4" t="s">
        <v>266</v>
      </c>
      <c r="K4" t="s">
        <v>269</v>
      </c>
    </row>
    <row r="5" spans="1:11" ht="12.75">
      <c r="A5" s="8">
        <v>1460.546</v>
      </c>
      <c r="B5" s="8">
        <v>887.8229999999999</v>
      </c>
      <c r="G5" t="s">
        <v>267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268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243</v>
      </c>
      <c r="B5" s="29" t="s">
        <v>244</v>
      </c>
      <c r="C5" s="29" t="s">
        <v>243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243</v>
      </c>
      <c r="B9" s="29" t="s">
        <v>243</v>
      </c>
      <c r="C9" s="29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96" t="s">
        <v>246</v>
      </c>
      <c r="B2" s="697"/>
      <c r="C2" s="697"/>
      <c r="D2" s="698"/>
    </row>
    <row r="3" spans="1:4" ht="15">
      <c r="A3" s="32">
        <v>232634</v>
      </c>
      <c r="B3" s="33">
        <v>115695</v>
      </c>
      <c r="C3" s="33">
        <v>348329</v>
      </c>
      <c r="D3" s="699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95"/>
    </row>
    <row r="5" spans="1:4" ht="15">
      <c r="A5" s="34">
        <v>262975</v>
      </c>
      <c r="B5" s="33">
        <v>118638</v>
      </c>
      <c r="C5" s="33">
        <v>381613</v>
      </c>
      <c r="D5" s="695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95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95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95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6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00" t="s">
        <v>170</v>
      </c>
      <c r="B2" s="700"/>
      <c r="C2" s="700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00" t="s">
        <v>171</v>
      </c>
      <c r="B14" s="700"/>
      <c r="C14" s="700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701" t="s">
        <v>249</v>
      </c>
      <c r="B2" s="701"/>
      <c r="C2" s="701"/>
    </row>
    <row r="3" spans="1:3" ht="30">
      <c r="A3" s="20" t="s">
        <v>2</v>
      </c>
      <c r="B3" s="14" t="s">
        <v>69</v>
      </c>
      <c r="C3" s="19" t="s">
        <v>6</v>
      </c>
    </row>
    <row r="4" spans="1:3" ht="15">
      <c r="A4" s="17">
        <v>1</v>
      </c>
      <c r="B4" s="6" t="s">
        <v>163</v>
      </c>
      <c r="C4" s="45">
        <v>0.393682633890259</v>
      </c>
    </row>
    <row r="5" spans="1:3" ht="15">
      <c r="A5" s="17">
        <v>2</v>
      </c>
      <c r="B5" s="6" t="s">
        <v>166</v>
      </c>
      <c r="C5" s="45">
        <v>0.387669278022731</v>
      </c>
    </row>
    <row r="6" spans="1:3" ht="15">
      <c r="A6" s="17">
        <v>3</v>
      </c>
      <c r="B6" s="6" t="s">
        <v>164</v>
      </c>
      <c r="C6" s="45">
        <v>0.382950927364992</v>
      </c>
    </row>
    <row r="7" spans="1:3" ht="15">
      <c r="A7" s="17">
        <v>4</v>
      </c>
      <c r="B7" s="6" t="s">
        <v>165</v>
      </c>
      <c r="C7" s="45">
        <v>0.370698297514057</v>
      </c>
    </row>
    <row r="8" spans="1:3" ht="15">
      <c r="A8" s="17">
        <v>5</v>
      </c>
      <c r="B8" s="22" t="s">
        <v>161</v>
      </c>
      <c r="C8" s="45">
        <v>0.361565695839789</v>
      </c>
    </row>
    <row r="9" spans="1:3" ht="15">
      <c r="A9" s="17">
        <v>6</v>
      </c>
      <c r="B9" s="22" t="s">
        <v>160</v>
      </c>
      <c r="C9" s="45">
        <v>0.359016195825561</v>
      </c>
    </row>
    <row r="10" spans="1:3" ht="15">
      <c r="A10" s="17">
        <v>7</v>
      </c>
      <c r="B10" s="22" t="s">
        <v>162</v>
      </c>
      <c r="C10" s="45">
        <v>0.346842991182409</v>
      </c>
    </row>
    <row r="11" spans="1:3" ht="15">
      <c r="A11" s="17">
        <v>8</v>
      </c>
      <c r="B11" s="22" t="s">
        <v>167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702" t="s">
        <v>250</v>
      </c>
      <c r="B14" s="702"/>
      <c r="C14" s="702"/>
    </row>
    <row r="15" spans="1:3" ht="25.5">
      <c r="A15" s="10" t="s">
        <v>2</v>
      </c>
      <c r="B15" s="11" t="s">
        <v>69</v>
      </c>
      <c r="C15" s="12" t="s">
        <v>6</v>
      </c>
    </row>
    <row r="16" spans="1:3" ht="15">
      <c r="A16" s="13">
        <v>1</v>
      </c>
      <c r="B16" s="6" t="s">
        <v>163</v>
      </c>
      <c r="C16" s="47">
        <v>0.524949196555893</v>
      </c>
    </row>
    <row r="17" spans="1:3" ht="15">
      <c r="A17" s="13">
        <v>2</v>
      </c>
      <c r="B17" s="6" t="s">
        <v>166</v>
      </c>
      <c r="C17" s="47">
        <v>0.516036935762694</v>
      </c>
    </row>
    <row r="18" spans="1:3" ht="15">
      <c r="A18" s="13">
        <v>3</v>
      </c>
      <c r="B18" s="6" t="s">
        <v>164</v>
      </c>
      <c r="C18" s="47">
        <v>0.514106377092267</v>
      </c>
    </row>
    <row r="19" spans="1:3" ht="15">
      <c r="A19" s="13">
        <v>4</v>
      </c>
      <c r="B19" s="6" t="s">
        <v>165</v>
      </c>
      <c r="C19" s="47">
        <v>0.509722213515055</v>
      </c>
    </row>
    <row r="20" spans="1:3" ht="15">
      <c r="A20" s="13">
        <v>5</v>
      </c>
      <c r="B20" s="22" t="s">
        <v>161</v>
      </c>
      <c r="C20" s="47">
        <v>0.508721233335816</v>
      </c>
    </row>
    <row r="21" spans="1:3" ht="15">
      <c r="A21" s="13">
        <v>6</v>
      </c>
      <c r="B21" s="22" t="s">
        <v>160</v>
      </c>
      <c r="C21" s="47">
        <v>0.499477411869584</v>
      </c>
    </row>
    <row r="22" spans="1:3" ht="15">
      <c r="A22" s="13">
        <v>7</v>
      </c>
      <c r="B22" s="22" t="s">
        <v>162</v>
      </c>
      <c r="C22" s="47">
        <v>0.493939721876522</v>
      </c>
    </row>
    <row r="23" spans="1:3" ht="15">
      <c r="A23" s="13">
        <v>8</v>
      </c>
      <c r="B23" s="22" t="s">
        <v>167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00" t="s">
        <v>170</v>
      </c>
      <c r="B2" s="700"/>
      <c r="C2" s="700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00" t="s">
        <v>171</v>
      </c>
      <c r="B14" s="700"/>
      <c r="C14" s="700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253</v>
      </c>
    </row>
    <row r="3" spans="2:10" ht="25.5">
      <c r="B3" s="48" t="s">
        <v>254</v>
      </c>
      <c r="C3" s="48" t="s">
        <v>255</v>
      </c>
      <c r="D3" s="48" t="s">
        <v>256</v>
      </c>
      <c r="E3" s="48" t="s">
        <v>257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254</v>
      </c>
      <c r="C7" s="49" t="s">
        <v>255</v>
      </c>
      <c r="D7" s="49" t="s">
        <v>256</v>
      </c>
      <c r="E7" s="49" t="s">
        <v>257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L10" sqref="L10"/>
    </sheetView>
  </sheetViews>
  <sheetFormatPr defaultColWidth="9.140625" defaultRowHeight="12.75"/>
  <sheetData>
    <row r="1" spans="1:9" ht="57" customHeight="1" thickBot="1">
      <c r="A1" s="290" t="s">
        <v>270</v>
      </c>
      <c r="B1" s="756" t="s">
        <v>271</v>
      </c>
      <c r="C1" s="757"/>
      <c r="D1" s="758"/>
      <c r="E1" s="756" t="s">
        <v>272</v>
      </c>
      <c r="F1" s="757"/>
      <c r="G1" s="758"/>
      <c r="H1" s="756" t="s">
        <v>273</v>
      </c>
      <c r="I1" s="758"/>
    </row>
    <row r="2" spans="1:9" ht="15" thickBot="1">
      <c r="A2" s="291">
        <v>1</v>
      </c>
      <c r="B2" s="714" t="s">
        <v>274</v>
      </c>
      <c r="C2" s="708"/>
      <c r="D2" s="708"/>
      <c r="E2" s="708"/>
      <c r="F2" s="708"/>
      <c r="G2" s="708"/>
      <c r="H2" s="708"/>
      <c r="I2" s="709"/>
    </row>
    <row r="3" spans="1:9" ht="43.5" thickBot="1">
      <c r="A3" s="292">
        <v>1.1</v>
      </c>
      <c r="B3" s="737" t="s">
        <v>27</v>
      </c>
      <c r="C3" s="738"/>
      <c r="D3" s="736"/>
      <c r="E3" s="759" t="s">
        <v>275</v>
      </c>
      <c r="F3" s="760"/>
      <c r="G3" s="293" t="s">
        <v>276</v>
      </c>
      <c r="H3" s="294" t="s">
        <v>275</v>
      </c>
      <c r="I3" s="294" t="s">
        <v>276</v>
      </c>
    </row>
    <row r="4" spans="1:9" ht="28.5" customHeight="1" thickBot="1">
      <c r="A4" s="292" t="s">
        <v>277</v>
      </c>
      <c r="B4" s="737" t="s">
        <v>278</v>
      </c>
      <c r="C4" s="738"/>
      <c r="D4" s="736"/>
      <c r="E4" s="743">
        <v>4305</v>
      </c>
      <c r="F4" s="744"/>
      <c r="G4" s="295">
        <v>235944</v>
      </c>
      <c r="H4" s="296">
        <v>4305</v>
      </c>
      <c r="I4" s="295">
        <v>235944</v>
      </c>
    </row>
    <row r="5" spans="1:9" ht="16.5" thickBot="1">
      <c r="A5" s="292" t="s">
        <v>279</v>
      </c>
      <c r="B5" s="737" t="s">
        <v>280</v>
      </c>
      <c r="C5" s="738"/>
      <c r="D5" s="736"/>
      <c r="E5" s="739">
        <v>0</v>
      </c>
      <c r="F5" s="740"/>
      <c r="G5" s="295">
        <v>0</v>
      </c>
      <c r="H5" s="295">
        <v>0</v>
      </c>
      <c r="I5" s="295">
        <v>0</v>
      </c>
    </row>
    <row r="6" spans="1:9" ht="28.5" customHeight="1" thickBot="1">
      <c r="A6" s="297" t="s">
        <v>281</v>
      </c>
      <c r="B6" s="737" t="s">
        <v>282</v>
      </c>
      <c r="C6" s="738"/>
      <c r="D6" s="736"/>
      <c r="E6" s="739">
        <v>0</v>
      </c>
      <c r="F6" s="740"/>
      <c r="G6" s="295">
        <v>0</v>
      </c>
      <c r="H6" s="295">
        <v>0</v>
      </c>
      <c r="I6" s="295">
        <v>0</v>
      </c>
    </row>
    <row r="7" spans="1:9" ht="16.5" thickBot="1">
      <c r="A7" s="292" t="s">
        <v>283</v>
      </c>
      <c r="B7" s="737" t="s">
        <v>284</v>
      </c>
      <c r="C7" s="738"/>
      <c r="D7" s="736"/>
      <c r="E7" s="739">
        <v>173</v>
      </c>
      <c r="F7" s="740"/>
      <c r="G7" s="295">
        <v>11357</v>
      </c>
      <c r="H7" s="295">
        <v>173</v>
      </c>
      <c r="I7" s="295">
        <v>11357</v>
      </c>
    </row>
    <row r="8" spans="1:9" ht="16.5" thickBot="1">
      <c r="A8" s="297"/>
      <c r="B8" s="745" t="s">
        <v>285</v>
      </c>
      <c r="C8" s="746"/>
      <c r="D8" s="747"/>
      <c r="E8" s="741">
        <v>4478</v>
      </c>
      <c r="F8" s="742"/>
      <c r="G8" s="298">
        <v>247301</v>
      </c>
      <c r="H8" s="299">
        <v>4478</v>
      </c>
      <c r="I8" s="298">
        <v>247301</v>
      </c>
    </row>
    <row r="9" spans="1:9" ht="15" thickBot="1">
      <c r="A9" s="292">
        <v>1.2</v>
      </c>
      <c r="B9" s="748" t="s">
        <v>286</v>
      </c>
      <c r="C9" s="749"/>
      <c r="D9" s="749"/>
      <c r="E9" s="749"/>
      <c r="F9" s="749"/>
      <c r="G9" s="749"/>
      <c r="H9" s="749"/>
      <c r="I9" s="750"/>
    </row>
    <row r="10" spans="1:9" ht="28.5" customHeight="1" thickBot="1">
      <c r="A10" s="292" t="s">
        <v>287</v>
      </c>
      <c r="B10" s="751" t="s">
        <v>278</v>
      </c>
      <c r="C10" s="752"/>
      <c r="D10" s="753"/>
      <c r="E10" s="754">
        <v>2073</v>
      </c>
      <c r="F10" s="755"/>
      <c r="G10" s="295">
        <v>129425</v>
      </c>
      <c r="H10" s="296">
        <v>2073</v>
      </c>
      <c r="I10" s="295">
        <v>129425</v>
      </c>
    </row>
    <row r="11" spans="1:9" ht="16.5" thickBot="1">
      <c r="A11" s="292" t="s">
        <v>288</v>
      </c>
      <c r="B11" s="737" t="s">
        <v>289</v>
      </c>
      <c r="C11" s="738"/>
      <c r="D11" s="736"/>
      <c r="E11" s="743">
        <v>0</v>
      </c>
      <c r="F11" s="744"/>
      <c r="G11" s="295">
        <v>0</v>
      </c>
      <c r="H11" s="295">
        <v>0</v>
      </c>
      <c r="I11" s="295">
        <v>0</v>
      </c>
    </row>
    <row r="12" spans="1:9" ht="16.5" thickBot="1">
      <c r="A12" s="292" t="s">
        <v>290</v>
      </c>
      <c r="B12" s="737" t="s">
        <v>284</v>
      </c>
      <c r="C12" s="738"/>
      <c r="D12" s="736"/>
      <c r="E12" s="739">
        <v>11</v>
      </c>
      <c r="F12" s="740"/>
      <c r="G12" s="295">
        <v>468</v>
      </c>
      <c r="H12" s="295">
        <v>11</v>
      </c>
      <c r="I12" s="295">
        <v>468</v>
      </c>
    </row>
    <row r="13" spans="1:9" ht="16.5" thickBot="1">
      <c r="A13" s="297"/>
      <c r="B13" s="745" t="s">
        <v>291</v>
      </c>
      <c r="C13" s="746"/>
      <c r="D13" s="747"/>
      <c r="E13" s="741">
        <v>2084</v>
      </c>
      <c r="F13" s="742"/>
      <c r="G13" s="298">
        <v>129893</v>
      </c>
      <c r="H13" s="298">
        <v>2084</v>
      </c>
      <c r="I13" s="300">
        <v>129893</v>
      </c>
    </row>
    <row r="14" spans="1:9" ht="16.5" thickBot="1">
      <c r="A14" s="301"/>
      <c r="B14" s="737" t="s">
        <v>292</v>
      </c>
      <c r="C14" s="738"/>
      <c r="D14" s="736"/>
      <c r="E14" s="741">
        <v>6556</v>
      </c>
      <c r="F14" s="742"/>
      <c r="G14" s="298">
        <v>377194</v>
      </c>
      <c r="H14" s="298">
        <v>6556</v>
      </c>
      <c r="I14" s="298">
        <v>377194</v>
      </c>
    </row>
    <row r="15" spans="1:9" ht="15" thickBot="1">
      <c r="A15" s="291">
        <v>2</v>
      </c>
      <c r="B15" s="714" t="s">
        <v>293</v>
      </c>
      <c r="C15" s="708"/>
      <c r="D15" s="708"/>
      <c r="E15" s="708"/>
      <c r="F15" s="708"/>
      <c r="G15" s="708"/>
      <c r="H15" s="708"/>
      <c r="I15" s="709"/>
    </row>
    <row r="16" spans="1:9" ht="16.5" thickBot="1">
      <c r="A16" s="292">
        <v>2.1</v>
      </c>
      <c r="B16" s="737" t="s">
        <v>27</v>
      </c>
      <c r="C16" s="738"/>
      <c r="D16" s="738"/>
      <c r="E16" s="736"/>
      <c r="F16" s="739">
        <v>230</v>
      </c>
      <c r="G16" s="740"/>
      <c r="H16" s="739">
        <v>230</v>
      </c>
      <c r="I16" s="740"/>
    </row>
    <row r="17" spans="1:9" ht="16.5" thickBot="1">
      <c r="A17" s="292">
        <v>2.2</v>
      </c>
      <c r="B17" s="737" t="s">
        <v>286</v>
      </c>
      <c r="C17" s="738"/>
      <c r="D17" s="738"/>
      <c r="E17" s="736"/>
      <c r="F17" s="739">
        <v>230</v>
      </c>
      <c r="G17" s="740"/>
      <c r="H17" s="739">
        <v>230</v>
      </c>
      <c r="I17" s="740"/>
    </row>
    <row r="18" spans="1:9" ht="16.5" thickBot="1">
      <c r="A18" s="292">
        <v>2.3</v>
      </c>
      <c r="B18" s="737" t="s">
        <v>294</v>
      </c>
      <c r="C18" s="738"/>
      <c r="D18" s="738"/>
      <c r="E18" s="736"/>
      <c r="F18" s="710"/>
      <c r="G18" s="711"/>
      <c r="H18" s="710"/>
      <c r="I18" s="711"/>
    </row>
    <row r="19" spans="1:9" ht="16.5" thickBot="1">
      <c r="A19" s="729">
        <v>2.4</v>
      </c>
      <c r="B19" s="731" t="s">
        <v>295</v>
      </c>
      <c r="C19" s="732"/>
      <c r="D19" s="735" t="s">
        <v>27</v>
      </c>
      <c r="E19" s="736"/>
      <c r="F19" s="710"/>
      <c r="G19" s="711"/>
      <c r="H19" s="710"/>
      <c r="I19" s="711"/>
    </row>
    <row r="20" spans="1:9" ht="16.5" thickBot="1">
      <c r="A20" s="730"/>
      <c r="B20" s="733"/>
      <c r="C20" s="734"/>
      <c r="D20" s="735" t="s">
        <v>286</v>
      </c>
      <c r="E20" s="736"/>
      <c r="F20" s="710"/>
      <c r="G20" s="711"/>
      <c r="H20" s="710"/>
      <c r="I20" s="711"/>
    </row>
    <row r="21" spans="1:9" ht="16.5" thickBot="1">
      <c r="A21" s="291">
        <v>3</v>
      </c>
      <c r="B21" s="714" t="s">
        <v>296</v>
      </c>
      <c r="C21" s="708"/>
      <c r="D21" s="708"/>
      <c r="E21" s="709"/>
      <c r="F21" s="722"/>
      <c r="G21" s="723"/>
      <c r="H21" s="723"/>
      <c r="I21" s="724"/>
    </row>
    <row r="22" spans="1:9" ht="15" thickBot="1">
      <c r="A22" s="291">
        <v>3.1</v>
      </c>
      <c r="B22" s="714" t="s">
        <v>27</v>
      </c>
      <c r="C22" s="708"/>
      <c r="D22" s="708"/>
      <c r="E22" s="715"/>
      <c r="F22" s="725">
        <v>7287</v>
      </c>
      <c r="G22" s="726"/>
      <c r="H22" s="725">
        <v>7287</v>
      </c>
      <c r="I22" s="726"/>
    </row>
    <row r="23" spans="1:9" ht="15" thickBot="1">
      <c r="A23" s="291">
        <v>3.2</v>
      </c>
      <c r="B23" s="714" t="s">
        <v>286</v>
      </c>
      <c r="C23" s="708"/>
      <c r="D23" s="708"/>
      <c r="E23" s="715"/>
      <c r="F23" s="727">
        <v>3741</v>
      </c>
      <c r="G23" s="728"/>
      <c r="H23" s="727">
        <v>3741</v>
      </c>
      <c r="I23" s="728"/>
    </row>
    <row r="24" spans="1:9" ht="28.5" customHeight="1" thickBot="1">
      <c r="A24" s="302"/>
      <c r="B24" s="714" t="s">
        <v>10</v>
      </c>
      <c r="C24" s="708"/>
      <c r="D24" s="708"/>
      <c r="E24" s="715"/>
      <c r="F24" s="716" t="s">
        <v>297</v>
      </c>
      <c r="G24" s="717"/>
      <c r="H24" s="718">
        <v>11028</v>
      </c>
      <c r="I24" s="719"/>
    </row>
    <row r="25" spans="1:9" ht="15" thickBot="1">
      <c r="A25" s="291">
        <v>4</v>
      </c>
      <c r="B25" s="714" t="s">
        <v>298</v>
      </c>
      <c r="C25" s="708"/>
      <c r="D25" s="708"/>
      <c r="E25" s="709"/>
      <c r="F25" s="720" t="s">
        <v>299</v>
      </c>
      <c r="G25" s="721"/>
      <c r="H25" s="720" t="s">
        <v>299</v>
      </c>
      <c r="I25" s="721"/>
    </row>
    <row r="26" spans="1:9" ht="16.5" thickBot="1">
      <c r="A26" s="703">
        <v>5</v>
      </c>
      <c r="B26" s="705" t="s">
        <v>300</v>
      </c>
      <c r="C26" s="707" t="s">
        <v>301</v>
      </c>
      <c r="D26" s="708"/>
      <c r="E26" s="709"/>
      <c r="F26" s="710"/>
      <c r="G26" s="711"/>
      <c r="H26" s="710"/>
      <c r="I26" s="711"/>
    </row>
    <row r="27" spans="1:9" ht="16.5" thickBot="1">
      <c r="A27" s="704"/>
      <c r="B27" s="706"/>
      <c r="C27" s="707" t="s">
        <v>235</v>
      </c>
      <c r="D27" s="708"/>
      <c r="E27" s="709"/>
      <c r="F27" s="712">
        <v>330</v>
      </c>
      <c r="G27" s="713"/>
      <c r="H27" s="712">
        <v>330</v>
      </c>
      <c r="I27" s="713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2019-04-23T08:38:29Z</cp:lastPrinted>
  <dcterms:created xsi:type="dcterms:W3CDTF">2009-02-28T10:02:12Z</dcterms:created>
  <dcterms:modified xsi:type="dcterms:W3CDTF">2019-04-29T13:11:02Z</dcterms:modified>
  <cp:category/>
  <cp:version/>
  <cp:contentType/>
  <cp:contentStatus/>
</cp:coreProperties>
</file>